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TT Finance\Housing Transfers\"/>
    </mc:Choice>
  </mc:AlternateContent>
  <xr:revisionPtr revIDLastSave="0" documentId="13_ncr:1_{4E6D9B03-F571-4722-AE53-3E9E5D02D2EE}" xr6:coauthVersionLast="47" xr6:coauthVersionMax="47" xr10:uidLastSave="{00000000-0000-0000-0000-000000000000}"/>
  <bookViews>
    <workbookView xWindow="-110" yWindow="-110" windowWidth="19420" windowHeight="11020" activeTab="1" xr2:uid="{00000000-000D-0000-FFFF-FFFF00000000}"/>
  </bookViews>
  <sheets>
    <sheet name="No 13 at 110%" sheetId="9" r:id="rId1"/>
    <sheet name="No 13 at 100%" sheetId="1" r:id="rId2"/>
    <sheet name="No 13 at 90%" sheetId="5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9" l="1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D29" i="9"/>
  <c r="G29" i="9"/>
  <c r="F29" i="9"/>
  <c r="E29" i="9"/>
  <c r="D28" i="9"/>
  <c r="G28" i="9"/>
  <c r="F28" i="9"/>
  <c r="E28" i="9"/>
  <c r="D27" i="9"/>
  <c r="G27" i="9"/>
  <c r="F27" i="9"/>
  <c r="E27" i="9"/>
  <c r="D26" i="9"/>
  <c r="G26" i="9"/>
  <c r="F26" i="9"/>
  <c r="E26" i="9"/>
  <c r="D25" i="9"/>
  <c r="G25" i="9"/>
  <c r="F25" i="9"/>
  <c r="E25" i="9"/>
  <c r="D24" i="9"/>
  <c r="G24" i="9"/>
  <c r="F24" i="9"/>
  <c r="E24" i="9"/>
  <c r="D23" i="9"/>
  <c r="G23" i="9"/>
  <c r="F23" i="9"/>
  <c r="E23" i="9"/>
  <c r="D22" i="9"/>
  <c r="G22" i="9"/>
  <c r="F22" i="9"/>
  <c r="E22" i="9"/>
  <c r="D21" i="9"/>
  <c r="G21" i="9"/>
  <c r="F21" i="9"/>
  <c r="E21" i="9"/>
  <c r="D20" i="9"/>
  <c r="G20" i="9"/>
  <c r="F20" i="9"/>
  <c r="E20" i="9"/>
  <c r="D19" i="9"/>
  <c r="G19" i="9"/>
  <c r="F19" i="9"/>
  <c r="E19" i="9"/>
  <c r="D18" i="9"/>
  <c r="G18" i="9"/>
  <c r="F18" i="9"/>
  <c r="E18" i="9"/>
  <c r="D17" i="9"/>
  <c r="G17" i="9"/>
  <c r="F17" i="9"/>
  <c r="E17" i="9"/>
  <c r="D16" i="9"/>
  <c r="G16" i="9"/>
  <c r="F16" i="9"/>
  <c r="E16" i="9"/>
  <c r="D15" i="9"/>
  <c r="G15" i="9"/>
  <c r="F15" i="9"/>
  <c r="E15" i="9"/>
  <c r="D14" i="9"/>
  <c r="G14" i="9"/>
  <c r="F14" i="9"/>
  <c r="E14" i="9"/>
  <c r="D13" i="9"/>
  <c r="G13" i="9"/>
  <c r="F13" i="9"/>
  <c r="E13" i="9"/>
  <c r="D12" i="9"/>
  <c r="G12" i="9"/>
  <c r="F12" i="9"/>
  <c r="E12" i="9"/>
  <c r="D11" i="9"/>
  <c r="G11" i="9"/>
  <c r="F11" i="9"/>
  <c r="E11" i="9"/>
  <c r="B6" i="9"/>
  <c r="B5" i="5"/>
  <c r="B11" i="5"/>
  <c r="B5" i="1"/>
  <c r="B6" i="1"/>
  <c r="B6" i="5"/>
  <c r="B12" i="5"/>
  <c r="D11" i="5"/>
  <c r="G11" i="5"/>
  <c r="F11" i="5"/>
  <c r="E11" i="5"/>
  <c r="B11" i="1"/>
  <c r="B13" i="5"/>
  <c r="D12" i="5"/>
  <c r="G12" i="5"/>
  <c r="F12" i="5"/>
  <c r="E12" i="5"/>
  <c r="B12" i="1"/>
  <c r="D11" i="1"/>
  <c r="G11" i="1"/>
  <c r="F11" i="1"/>
  <c r="E11" i="1"/>
  <c r="B14" i="5"/>
  <c r="D13" i="5"/>
  <c r="G13" i="5"/>
  <c r="F13" i="5"/>
  <c r="E13" i="5"/>
  <c r="D12" i="1"/>
  <c r="G12" i="1"/>
  <c r="F12" i="1"/>
  <c r="E12" i="1"/>
  <c r="B13" i="1"/>
  <c r="B15" i="5"/>
  <c r="D14" i="5"/>
  <c r="G14" i="5"/>
  <c r="F14" i="5"/>
  <c r="E14" i="5"/>
  <c r="D13" i="1"/>
  <c r="G13" i="1"/>
  <c r="F13" i="1"/>
  <c r="E13" i="1"/>
  <c r="B14" i="1"/>
  <c r="B16" i="5"/>
  <c r="D15" i="5"/>
  <c r="G15" i="5"/>
  <c r="F15" i="5"/>
  <c r="E15" i="5"/>
  <c r="D14" i="1"/>
  <c r="G14" i="1"/>
  <c r="F14" i="1"/>
  <c r="E14" i="1"/>
  <c r="B15" i="1"/>
  <c r="B17" i="5"/>
  <c r="D16" i="5"/>
  <c r="G16" i="5"/>
  <c r="F16" i="5"/>
  <c r="E16" i="5"/>
  <c r="B16" i="1"/>
  <c r="D15" i="1"/>
  <c r="G15" i="1"/>
  <c r="F15" i="1"/>
  <c r="E15" i="1"/>
  <c r="B18" i="5"/>
  <c r="D17" i="5"/>
  <c r="G17" i="5"/>
  <c r="F17" i="5"/>
  <c r="E17" i="5"/>
  <c r="B17" i="1"/>
  <c r="D16" i="1"/>
  <c r="G16" i="1"/>
  <c r="F16" i="1"/>
  <c r="E16" i="1"/>
  <c r="B19" i="5"/>
  <c r="D18" i="5"/>
  <c r="G18" i="5"/>
  <c r="F18" i="5"/>
  <c r="E18" i="5"/>
  <c r="D17" i="1"/>
  <c r="G17" i="1"/>
  <c r="F17" i="1"/>
  <c r="E17" i="1"/>
  <c r="B18" i="1"/>
  <c r="B20" i="5"/>
  <c r="D19" i="5"/>
  <c r="G19" i="5"/>
  <c r="F19" i="5"/>
  <c r="E19" i="5"/>
  <c r="D18" i="1"/>
  <c r="G18" i="1"/>
  <c r="F18" i="1"/>
  <c r="E18" i="1"/>
  <c r="B19" i="1"/>
  <c r="B21" i="5"/>
  <c r="D20" i="5"/>
  <c r="G20" i="5"/>
  <c r="F20" i="5"/>
  <c r="E20" i="5"/>
  <c r="B20" i="1"/>
  <c r="D19" i="1"/>
  <c r="G19" i="1"/>
  <c r="F19" i="1"/>
  <c r="E19" i="1"/>
  <c r="B22" i="5"/>
  <c r="D21" i="5"/>
  <c r="G21" i="5"/>
  <c r="F21" i="5"/>
  <c r="E21" i="5"/>
  <c r="B21" i="1"/>
  <c r="D20" i="1"/>
  <c r="G20" i="1"/>
  <c r="F20" i="1"/>
  <c r="E20" i="1"/>
  <c r="B23" i="5"/>
  <c r="D22" i="5"/>
  <c r="G22" i="5"/>
  <c r="F22" i="5"/>
  <c r="E22" i="5"/>
  <c r="B22" i="1"/>
  <c r="D21" i="1"/>
  <c r="G21" i="1"/>
  <c r="F21" i="1"/>
  <c r="E21" i="1"/>
  <c r="B24" i="5"/>
  <c r="D23" i="5"/>
  <c r="G23" i="5"/>
  <c r="F23" i="5"/>
  <c r="E23" i="5"/>
  <c r="B23" i="1"/>
  <c r="D22" i="1"/>
  <c r="G22" i="1"/>
  <c r="F22" i="1"/>
  <c r="E22" i="1"/>
  <c r="B25" i="5"/>
  <c r="D24" i="5"/>
  <c r="G24" i="5"/>
  <c r="F24" i="5"/>
  <c r="E24" i="5"/>
  <c r="B24" i="1"/>
  <c r="D23" i="1"/>
  <c r="G23" i="1"/>
  <c r="F23" i="1"/>
  <c r="E23" i="1"/>
  <c r="D25" i="5"/>
  <c r="G25" i="5"/>
  <c r="F25" i="5"/>
  <c r="E25" i="5"/>
  <c r="B26" i="5"/>
  <c r="B25" i="1"/>
  <c r="D24" i="1"/>
  <c r="G24" i="1"/>
  <c r="F24" i="1"/>
  <c r="E24" i="1"/>
  <c r="B27" i="5"/>
  <c r="D26" i="5"/>
  <c r="G26" i="5"/>
  <c r="F26" i="5"/>
  <c r="E26" i="5"/>
  <c r="B26" i="1"/>
  <c r="D25" i="1"/>
  <c r="G25" i="1"/>
  <c r="F25" i="1"/>
  <c r="E25" i="1"/>
  <c r="B28" i="5"/>
  <c r="D27" i="5"/>
  <c r="G27" i="5"/>
  <c r="F27" i="5"/>
  <c r="E27" i="5"/>
  <c r="D26" i="1"/>
  <c r="G26" i="1"/>
  <c r="F26" i="1"/>
  <c r="E26" i="1"/>
  <c r="B27" i="1"/>
  <c r="B29" i="5"/>
  <c r="D28" i="5"/>
  <c r="G28" i="5"/>
  <c r="F28" i="5"/>
  <c r="E28" i="5"/>
  <c r="D27" i="1"/>
  <c r="G27" i="1"/>
  <c r="F27" i="1"/>
  <c r="E27" i="1"/>
  <c r="B28" i="1"/>
  <c r="D29" i="5"/>
  <c r="G29" i="5"/>
  <c r="F29" i="5"/>
  <c r="E29" i="5"/>
  <c r="B29" i="1"/>
  <c r="D29" i="1"/>
  <c r="G29" i="1"/>
  <c r="F29" i="1"/>
  <c r="E29" i="1"/>
  <c r="D28" i="1"/>
  <c r="G28" i="1"/>
  <c r="F28" i="1"/>
  <c r="E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Amanda</author>
  </authors>
  <commentList>
    <comment ref="B3" authorId="0" shapeId="0" xr:uid="{F5AA7B05-593A-4A0E-8572-7C8BBC9E64AB}">
      <text>
        <r>
          <rPr>
            <b/>
            <sz val="9"/>
            <color indexed="81"/>
            <rFont val="Tahoma"/>
            <family val="2"/>
          </rPr>
          <t>Amanda:</t>
        </r>
        <r>
          <rPr>
            <sz val="9"/>
            <color indexed="81"/>
            <rFont val="Tahoma"/>
            <family val="2"/>
          </rPr>
          <t xml:space="preserve">
As calculated using exit value prediction spreadsheet</t>
        </r>
      </text>
    </comment>
    <comment ref="B8" authorId="0" shapeId="0" xr:uid="{649D0BF9-8391-4C1F-857F-BC1CFBFC1AE9}">
      <text>
        <r>
          <rPr>
            <b/>
            <sz val="9"/>
            <color rgb="FF000000"/>
            <rFont val="Tahoma"/>
            <family val="2"/>
          </rPr>
          <t>Amanda: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2"/>
            <color rgb="FF000000"/>
            <rFont val="Arial"/>
            <family val="2"/>
            <scheme val="minor"/>
          </rPr>
          <t>At start 2025</t>
        </r>
      </text>
    </comment>
    <comment ref="H10" authorId="0" shapeId="0" xr:uid="{72300350-182C-4509-B916-7D92C0475013}">
      <text>
        <r>
          <rPr>
            <b/>
            <sz val="9"/>
            <color indexed="81"/>
            <rFont val="Tahoma"/>
            <family val="2"/>
          </rPr>
          <t>Amanda:</t>
        </r>
        <r>
          <rPr>
            <sz val="9"/>
            <color indexed="81"/>
            <rFont val="Tahoma"/>
            <family val="2"/>
          </rPr>
          <t xml:space="preserve">
As at Feb 25 - will likely increase from April 25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Amanda</author>
  </authors>
  <commentList>
    <comment ref="B3" authorId="0" shapeId="0" xr:uid="{7A6C9861-B749-415C-9E4E-17EFA9F2706D}">
      <text>
        <r>
          <rPr>
            <b/>
            <sz val="9"/>
            <color indexed="81"/>
            <rFont val="Tahoma"/>
            <family val="2"/>
          </rPr>
          <t>Amanda:</t>
        </r>
        <r>
          <rPr>
            <sz val="9"/>
            <color indexed="81"/>
            <rFont val="Tahoma"/>
            <family val="2"/>
          </rPr>
          <t xml:space="preserve">
As calculated using exit value prediction spreadsheet</t>
        </r>
      </text>
    </comment>
    <comment ref="B8" authorId="0" shapeId="0" xr:uid="{7EA49B99-89C7-4F80-8986-4F15F3C71DE8}">
      <text>
        <r>
          <rPr>
            <b/>
            <sz val="9"/>
            <color rgb="FF000000"/>
            <rFont val="Tahoma"/>
            <family val="2"/>
          </rPr>
          <t>Amanda: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2"/>
            <color rgb="FF000000"/>
            <rFont val="Arial"/>
            <family val="2"/>
            <scheme val="minor"/>
          </rPr>
          <t>At start 2025</t>
        </r>
      </text>
    </comment>
    <comment ref="H10" authorId="0" shapeId="0" xr:uid="{CF8FF49E-A0D9-4ED1-A4AB-84264135E07D}">
      <text>
        <r>
          <rPr>
            <b/>
            <sz val="9"/>
            <color indexed="81"/>
            <rFont val="Tahoma"/>
            <family val="2"/>
          </rPr>
          <t>Amanda:</t>
        </r>
        <r>
          <rPr>
            <sz val="9"/>
            <color indexed="81"/>
            <rFont val="Tahoma"/>
            <family val="2"/>
          </rPr>
          <t xml:space="preserve">
As at Feb 25 - will likely increase from April 25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Amanda</author>
  </authors>
  <commentList>
    <comment ref="B3" authorId="0" shapeId="0" xr:uid="{CD1AF5AC-2B87-4E96-AFDA-09FF1197C891}">
      <text>
        <r>
          <rPr>
            <b/>
            <sz val="9"/>
            <color indexed="81"/>
            <rFont val="Tahoma"/>
            <family val="2"/>
          </rPr>
          <t>Amanda:</t>
        </r>
        <r>
          <rPr>
            <sz val="9"/>
            <color indexed="81"/>
            <rFont val="Tahoma"/>
            <family val="2"/>
          </rPr>
          <t xml:space="preserve">
As calculated using exit value prediction spreadsheet</t>
        </r>
      </text>
    </comment>
    <comment ref="B8" authorId="0" shapeId="0" xr:uid="{9C2CBD9B-D54A-43A2-AB3B-9DBC78C9AF69}">
      <text>
        <r>
          <rPr>
            <b/>
            <sz val="9"/>
            <color rgb="FF000000"/>
            <rFont val="Tahoma"/>
            <family val="2"/>
          </rPr>
          <t>Amanda: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2"/>
            <color rgb="FF000000"/>
            <rFont val="Arial"/>
            <family val="2"/>
            <scheme val="minor"/>
          </rPr>
          <t>At start 2025</t>
        </r>
      </text>
    </comment>
    <comment ref="H10" authorId="0" shapeId="0" xr:uid="{9CEB667A-6B38-4990-8F49-F34A1B53B3C3}">
      <text>
        <r>
          <rPr>
            <b/>
            <sz val="9"/>
            <color indexed="81"/>
            <rFont val="Tahoma"/>
            <family val="2"/>
          </rPr>
          <t>Amanda:</t>
        </r>
        <r>
          <rPr>
            <sz val="9"/>
            <color indexed="81"/>
            <rFont val="Tahoma"/>
            <family val="2"/>
          </rPr>
          <t xml:space="preserve">
As at Feb 25 - will likely increase from April 25</t>
        </r>
      </text>
    </comment>
  </commentList>
</comments>
</file>

<file path=xl/sharedStrings.xml><?xml version="1.0" encoding="utf-8"?>
<sst xmlns="http://schemas.openxmlformats.org/spreadsheetml/2006/main" count="51" uniqueCount="19">
  <si>
    <t>NOTE: all figures are indicative: EU price and interest rate in particular are prone to change</t>
  </si>
  <si>
    <t>Allocation</t>
  </si>
  <si>
    <t>Total Price</t>
  </si>
  <si>
    <t>10% Deposit</t>
  </si>
  <si>
    <t>Loan Period (months)</t>
  </si>
  <si>
    <t>Interest Rate</t>
  </si>
  <si>
    <t>Scenario</t>
  </si>
  <si>
    <t>Total Allocated Equity Unit Value (i.e. Price of the flat)</t>
  </si>
  <si>
    <t>Deposit %</t>
  </si>
  <si>
    <t>Deposit amount</t>
  </si>
  <si>
    <t>Minimum Total Household Net Income Required</t>
  </si>
  <si>
    <t>Minimum monthly debt repayment</t>
  </si>
  <si>
    <t>Projected House charge</t>
  </si>
  <si>
    <t>EU price at 10/09/2025</t>
  </si>
  <si>
    <t>No 13 two-bed first floor flat at 110% equity unit allocation</t>
  </si>
  <si>
    <t>No 13 two-bed first floor flat at 100% equity unit allocation</t>
  </si>
  <si>
    <t>No 13 two-bed first floor flat at 90% equity unit allocation</t>
  </si>
  <si>
    <t>Total Monthly Payment*</t>
  </si>
  <si>
    <t>*The total monthly payment includes the monthly debt repayment and house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</si>
</sst>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£]#,##0.00"/>
    <numFmt numFmtId="165" formatCode="[$£]#,##0"/>
    <numFmt numFmtId="166" formatCode="0.000"/>
  </numFmts>
  <fonts count="21" x14ac:knownFonts="1">
    <font>
      <sz val="10"/>
      <color rgb="FF000000"/>
      <name val="Arial"/>
      <scheme val="minor"/>
    </font>
    <font>
      <b/>
      <sz val="12"/>
      <color theme="1"/>
      <name val="Arial"/>
      <family val="2"/>
    </font>
    <font>
      <b/>
      <sz val="12"/>
      <color rgb="FF615843"/>
      <name val="Verdana"/>
      <family val="2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rgb="FF615843"/>
      <name val="Verdana"/>
      <family val="2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color rgb="FF000000"/>
      <name val="Arial"/>
      <family val="2"/>
      <scheme val="minor"/>
    </font>
    <font>
      <b/>
      <sz val="10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2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left"/>
    </xf>
    <xf numFmtId="0" fontId="5" fillId="2" borderId="2" xfId="0" applyFont="1" applyFill="1" applyBorder="1"/>
    <xf numFmtId="0" fontId="6" fillId="0" borderId="3" xfId="0" applyFont="1" applyBorder="1"/>
    <xf numFmtId="1" fontId="7" fillId="0" borderId="4" xfId="0" applyNumberFormat="1" applyFont="1" applyBorder="1" applyAlignment="1">
      <alignment horizontal="right"/>
    </xf>
    <xf numFmtId="164" fontId="8" fillId="0" borderId="0" xfId="0" applyNumberFormat="1" applyFont="1"/>
    <xf numFmtId="164" fontId="8" fillId="0" borderId="4" xfId="0" applyNumberFormat="1" applyFont="1" applyBorder="1"/>
    <xf numFmtId="0" fontId="9" fillId="0" borderId="3" xfId="0" applyFont="1" applyBorder="1"/>
    <xf numFmtId="164" fontId="10" fillId="0" borderId="4" xfId="0" applyNumberFormat="1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9" fillId="0" borderId="5" xfId="0" applyFont="1" applyBorder="1"/>
    <xf numFmtId="10" fontId="11" fillId="2" borderId="6" xfId="0" applyNumberFormat="1" applyFont="1" applyFill="1" applyBorder="1" applyAlignment="1">
      <alignment horizontal="right"/>
    </xf>
    <xf numFmtId="0" fontId="6" fillId="0" borderId="7" xfId="0" applyFont="1" applyBorder="1"/>
    <xf numFmtId="0" fontId="6" fillId="0" borderId="7" xfId="0" applyFont="1" applyBorder="1" applyAlignment="1">
      <alignment wrapText="1"/>
    </xf>
    <xf numFmtId="165" fontId="4" fillId="0" borderId="7" xfId="0" applyNumberFormat="1" applyFont="1" applyBorder="1" applyAlignment="1">
      <alignment wrapText="1"/>
    </xf>
    <xf numFmtId="0" fontId="12" fillId="0" borderId="0" xfId="0" applyFont="1"/>
    <xf numFmtId="4" fontId="12" fillId="0" borderId="0" xfId="0" applyNumberFormat="1" applyFont="1"/>
    <xf numFmtId="9" fontId="12" fillId="0" borderId="0" xfId="0" applyNumberFormat="1" applyFont="1"/>
    <xf numFmtId="164" fontId="8" fillId="3" borderId="0" xfId="0" applyNumberFormat="1" applyFont="1" applyFill="1" applyAlignment="1">
      <alignment horizontal="right"/>
    </xf>
    <xf numFmtId="164" fontId="12" fillId="0" borderId="0" xfId="0" applyNumberFormat="1" applyFont="1"/>
    <xf numFmtId="164" fontId="13" fillId="0" borderId="0" xfId="0" applyNumberFormat="1" applyFont="1" applyAlignment="1">
      <alignment horizontal="right"/>
    </xf>
    <xf numFmtId="3" fontId="12" fillId="0" borderId="0" xfId="0" applyNumberFormat="1" applyFont="1"/>
    <xf numFmtId="0" fontId="12" fillId="0" borderId="8" xfId="0" applyFont="1" applyBorder="1"/>
    <xf numFmtId="9" fontId="12" fillId="0" borderId="8" xfId="0" applyNumberFormat="1" applyFont="1" applyBorder="1"/>
    <xf numFmtId="164" fontId="8" fillId="3" borderId="8" xfId="0" applyNumberFormat="1" applyFont="1" applyFill="1" applyBorder="1" applyAlignment="1">
      <alignment horizontal="right"/>
    </xf>
    <xf numFmtId="164" fontId="12" fillId="0" borderId="8" xfId="0" applyNumberFormat="1" applyFont="1" applyBorder="1"/>
    <xf numFmtId="0" fontId="6" fillId="0" borderId="0" xfId="0" applyFont="1" applyAlignment="1">
      <alignment wrapText="1"/>
    </xf>
    <xf numFmtId="165" fontId="4" fillId="0" borderId="0" xfId="0" applyNumberFormat="1" applyFont="1" applyAlignment="1">
      <alignment wrapText="1"/>
    </xf>
    <xf numFmtId="0" fontId="16" fillId="4" borderId="0" xfId="0" applyFont="1" applyFill="1"/>
    <xf numFmtId="0" fontId="0" fillId="4" borderId="0" xfId="0" applyFill="1"/>
    <xf numFmtId="0" fontId="17" fillId="0" borderId="3" xfId="0" applyFont="1" applyBorder="1"/>
    <xf numFmtId="166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GB" b="0">
                <a:solidFill>
                  <a:srgbClr val="757575"/>
                </a:solidFill>
                <a:latin typeface="+mn-lt"/>
              </a:rPr>
              <a:t>Minimum Income required for various deposits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'No 13 at 110%'!$D$10</c:f>
              <c:strCache>
                <c:ptCount val="1"/>
                <c:pt idx="0">
                  <c:v>Deposit amount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'No 13 at 110%'!$A$11:$A$29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 formatCode="#,##0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'No 13 at 110%'!$D$11:$D$29</c:f>
              <c:numCache>
                <c:formatCode>[$£]#,##0.00</c:formatCode>
                <c:ptCount val="19"/>
                <c:pt idx="0">
                  <c:v>14580.519761710897</c:v>
                </c:pt>
                <c:pt idx="1">
                  <c:v>21870.779642566344</c:v>
                </c:pt>
                <c:pt idx="2">
                  <c:v>29161.039523421794</c:v>
                </c:pt>
                <c:pt idx="3">
                  <c:v>36451.299404277241</c:v>
                </c:pt>
                <c:pt idx="4">
                  <c:v>43741.559285132687</c:v>
                </c:pt>
                <c:pt idx="5">
                  <c:v>51031.819165988134</c:v>
                </c:pt>
                <c:pt idx="6">
                  <c:v>58322.079046843588</c:v>
                </c:pt>
                <c:pt idx="7">
                  <c:v>65612.338927699035</c:v>
                </c:pt>
                <c:pt idx="8">
                  <c:v>72902.598808554481</c:v>
                </c:pt>
                <c:pt idx="9">
                  <c:v>80192.858689409943</c:v>
                </c:pt>
                <c:pt idx="10">
                  <c:v>87483.118570265375</c:v>
                </c:pt>
                <c:pt idx="11">
                  <c:v>94773.378451120836</c:v>
                </c:pt>
                <c:pt idx="12">
                  <c:v>102063.63833197627</c:v>
                </c:pt>
                <c:pt idx="13">
                  <c:v>109353.89821283173</c:v>
                </c:pt>
                <c:pt idx="14">
                  <c:v>116644.15809368718</c:v>
                </c:pt>
                <c:pt idx="15">
                  <c:v>123934.41797454261</c:v>
                </c:pt>
                <c:pt idx="16">
                  <c:v>131224.67785539807</c:v>
                </c:pt>
                <c:pt idx="17">
                  <c:v>138514.93773625352</c:v>
                </c:pt>
                <c:pt idx="18">
                  <c:v>145805.19761710896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335-4F6B-B3AC-ADDDABD94832}"/>
            </c:ext>
          </c:extLst>
        </c:ser>
        <c:ser>
          <c:idx val="1"/>
          <c:order val="1"/>
          <c:tx>
            <c:strRef>
              <c:f>'No 13 at 110%'!$E$10</c:f>
              <c:strCache>
                <c:ptCount val="1"/>
                <c:pt idx="0">
                  <c:v>Minimum Total Household Net Income Required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'No 13 at 110%'!$A$11:$A$29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 formatCode="#,##0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'No 13 at 110%'!$E$11:$E$29</c:f>
              <c:numCache>
                <c:formatCode>[$£]#,##0.00</c:formatCode>
                <c:ptCount val="19"/>
                <c:pt idx="0">
                  <c:v>34123.671515505557</c:v>
                </c:pt>
                <c:pt idx="1">
                  <c:v>32460.883415437787</c:v>
                </c:pt>
                <c:pt idx="2">
                  <c:v>30798.095315370021</c:v>
                </c:pt>
                <c:pt idx="3">
                  <c:v>29135.307215302255</c:v>
                </c:pt>
                <c:pt idx="4">
                  <c:v>27472.519115234485</c:v>
                </c:pt>
                <c:pt idx="5">
                  <c:v>25809.731015166712</c:v>
                </c:pt>
                <c:pt idx="6">
                  <c:v>24146.942915098938</c:v>
                </c:pt>
                <c:pt idx="7">
                  <c:v>22484.154815031176</c:v>
                </c:pt>
                <c:pt idx="8">
                  <c:v>20821.366714963406</c:v>
                </c:pt>
                <c:pt idx="9">
                  <c:v>19158.578614895636</c:v>
                </c:pt>
                <c:pt idx="10">
                  <c:v>17495.790514827866</c:v>
                </c:pt>
                <c:pt idx="11">
                  <c:v>15833.002414760096</c:v>
                </c:pt>
                <c:pt idx="12">
                  <c:v>14170.21431469233</c:v>
                </c:pt>
                <c:pt idx="13">
                  <c:v>12507.426214624556</c:v>
                </c:pt>
                <c:pt idx="14">
                  <c:v>10844.638114556788</c:v>
                </c:pt>
                <c:pt idx="15">
                  <c:v>9181.8500144890259</c:v>
                </c:pt>
                <c:pt idx="16">
                  <c:v>7519.0619144212524</c:v>
                </c:pt>
                <c:pt idx="17">
                  <c:v>5856.2738143534834</c:v>
                </c:pt>
                <c:pt idx="18">
                  <c:v>1467.72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335-4F6B-B3AC-ADDDABD94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415394"/>
        <c:axId val="1956382617"/>
      </c:barChart>
      <c:catAx>
        <c:axId val="114241539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GB" b="0">
                    <a:solidFill>
                      <a:srgbClr val="000000"/>
                    </a:solidFill>
                    <a:latin typeface="+mn-lt"/>
                  </a:rPr>
                  <a:t>Deposit / income mix scenario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56382617"/>
        <c:crosses val="autoZero"/>
        <c:auto val="1"/>
        <c:lblAlgn val="ctr"/>
        <c:lblOffset val="100"/>
        <c:noMultiLvlLbl val="1"/>
      </c:catAx>
      <c:valAx>
        <c:axId val="195638261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[$£]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4241539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GB" b="0">
                <a:solidFill>
                  <a:srgbClr val="757575"/>
                </a:solidFill>
                <a:latin typeface="+mn-lt"/>
              </a:rPr>
              <a:t>Minimum Income required for various deposits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'No 13 at 100%'!$D$10</c:f>
              <c:strCache>
                <c:ptCount val="1"/>
                <c:pt idx="0">
                  <c:v>Deposit amount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'No 13 at 100%'!$A$11:$A$29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 formatCode="#,##0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'No 13 at 100%'!$D$11:$D$29</c:f>
              <c:numCache>
                <c:formatCode>[$£]#,##0.00</c:formatCode>
                <c:ptCount val="19"/>
                <c:pt idx="0">
                  <c:v>13255.039883913088</c:v>
                </c:pt>
                <c:pt idx="1">
                  <c:v>19882.55982586963</c:v>
                </c:pt>
                <c:pt idx="2">
                  <c:v>26510.079767826177</c:v>
                </c:pt>
                <c:pt idx="3">
                  <c:v>33137.59970978272</c:v>
                </c:pt>
                <c:pt idx="4">
                  <c:v>39765.11965173926</c:v>
                </c:pt>
                <c:pt idx="5">
                  <c:v>46392.639593695807</c:v>
                </c:pt>
                <c:pt idx="6">
                  <c:v>53020.159535652354</c:v>
                </c:pt>
                <c:pt idx="7">
                  <c:v>59647.679477608901</c:v>
                </c:pt>
                <c:pt idx="8">
                  <c:v>66275.199419565441</c:v>
                </c:pt>
                <c:pt idx="9">
                  <c:v>72902.719361521988</c:v>
                </c:pt>
                <c:pt idx="10">
                  <c:v>79530.23930347852</c:v>
                </c:pt>
                <c:pt idx="11">
                  <c:v>86157.759245435082</c:v>
                </c:pt>
                <c:pt idx="12">
                  <c:v>92785.279187391614</c:v>
                </c:pt>
                <c:pt idx="13">
                  <c:v>99412.799129348161</c:v>
                </c:pt>
                <c:pt idx="14">
                  <c:v>106040.31907130471</c:v>
                </c:pt>
                <c:pt idx="15">
                  <c:v>112667.83901326124</c:v>
                </c:pt>
                <c:pt idx="16">
                  <c:v>119295.3589552178</c:v>
                </c:pt>
                <c:pt idx="17">
                  <c:v>125922.87889717433</c:v>
                </c:pt>
                <c:pt idx="18">
                  <c:v>132550.39883913088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E9F-468A-B041-5E7A3383AE86}"/>
            </c:ext>
          </c:extLst>
        </c:ser>
        <c:ser>
          <c:idx val="1"/>
          <c:order val="1"/>
          <c:tx>
            <c:strRef>
              <c:f>'No 13 at 100%'!$E$10</c:f>
              <c:strCache>
                <c:ptCount val="1"/>
                <c:pt idx="0">
                  <c:v>Minimum Total Household Net Income Required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'No 13 at 100%'!$A$11:$A$29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 formatCode="#,##0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'No 13 at 100%'!$E$11:$E$29</c:f>
              <c:numCache>
                <c:formatCode>[$£]#,##0.00</c:formatCode>
                <c:ptCount val="19"/>
                <c:pt idx="0">
                  <c:v>31402.790527267636</c:v>
                </c:pt>
                <c:pt idx="1">
                  <c:v>29891.162482101969</c:v>
                </c:pt>
                <c:pt idx="2">
                  <c:v>28379.534436936308</c:v>
                </c:pt>
                <c:pt idx="3">
                  <c:v>26867.906391770641</c:v>
                </c:pt>
                <c:pt idx="4">
                  <c:v>25356.27834660498</c:v>
                </c:pt>
                <c:pt idx="5">
                  <c:v>23844.650301439317</c:v>
                </c:pt>
                <c:pt idx="6">
                  <c:v>22333.02225627366</c:v>
                </c:pt>
                <c:pt idx="7">
                  <c:v>20821.394211107992</c:v>
                </c:pt>
                <c:pt idx="8">
                  <c:v>19309.766165942336</c:v>
                </c:pt>
                <c:pt idx="9">
                  <c:v>17798.138120776672</c:v>
                </c:pt>
                <c:pt idx="10">
                  <c:v>16286.510075611015</c:v>
                </c:pt>
                <c:pt idx="11">
                  <c:v>14774.882030445349</c:v>
                </c:pt>
                <c:pt idx="12">
                  <c:v>13263.253985279689</c:v>
                </c:pt>
                <c:pt idx="13">
                  <c:v>11751.625940114023</c:v>
                </c:pt>
                <c:pt idx="14">
                  <c:v>10239.997894948361</c:v>
                </c:pt>
                <c:pt idx="15">
                  <c:v>8728.3698497827027</c:v>
                </c:pt>
                <c:pt idx="16">
                  <c:v>7216.7418046170369</c:v>
                </c:pt>
                <c:pt idx="17">
                  <c:v>5705.1137594513766</c:v>
                </c:pt>
                <c:pt idx="18">
                  <c:v>1467.72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2E9F-468A-B041-5E7A3383A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415394"/>
        <c:axId val="1956382617"/>
      </c:barChart>
      <c:catAx>
        <c:axId val="114241539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GB" b="0">
                    <a:solidFill>
                      <a:srgbClr val="000000"/>
                    </a:solidFill>
                    <a:latin typeface="+mn-lt"/>
                  </a:rPr>
                  <a:t>Deposit / income mix scenario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56382617"/>
        <c:crosses val="autoZero"/>
        <c:auto val="1"/>
        <c:lblAlgn val="ctr"/>
        <c:lblOffset val="100"/>
        <c:noMultiLvlLbl val="1"/>
      </c:catAx>
      <c:valAx>
        <c:axId val="195638261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[$£]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4241539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GB" b="0">
                <a:solidFill>
                  <a:srgbClr val="757575"/>
                </a:solidFill>
                <a:latin typeface="+mn-lt"/>
              </a:rPr>
              <a:t>Minimum Income required for various deposits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'No 13 at 90%'!$D$10</c:f>
              <c:strCache>
                <c:ptCount val="1"/>
                <c:pt idx="0">
                  <c:v>Deposit amount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'No 13 at 90%'!$A$11:$A$29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 formatCode="#,##0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'No 13 at 90%'!$D$11:$D$29</c:f>
              <c:numCache>
                <c:formatCode>[$£]#,##0.00</c:formatCode>
                <c:ptCount val="19"/>
                <c:pt idx="0">
                  <c:v>11929.43945314777</c:v>
                </c:pt>
                <c:pt idx="1">
                  <c:v>17894.159179721653</c:v>
                </c:pt>
                <c:pt idx="2">
                  <c:v>23858.87890629554</c:v>
                </c:pt>
                <c:pt idx="3">
                  <c:v>29823.598632869423</c:v>
                </c:pt>
                <c:pt idx="4">
                  <c:v>35788.318359443307</c:v>
                </c:pt>
                <c:pt idx="5">
                  <c:v>41753.038086017194</c:v>
                </c:pt>
                <c:pt idx="6">
                  <c:v>47717.75781259108</c:v>
                </c:pt>
                <c:pt idx="7">
                  <c:v>53682.47753916496</c:v>
                </c:pt>
                <c:pt idx="8">
                  <c:v>59647.197265738847</c:v>
                </c:pt>
                <c:pt idx="9">
                  <c:v>65611.916992312734</c:v>
                </c:pt>
                <c:pt idx="10">
                  <c:v>71576.636718886613</c:v>
                </c:pt>
                <c:pt idx="11">
                  <c:v>77541.356445460508</c:v>
                </c:pt>
                <c:pt idx="12">
                  <c:v>83506.076172034387</c:v>
                </c:pt>
                <c:pt idx="13">
                  <c:v>89470.795898608267</c:v>
                </c:pt>
                <c:pt idx="14">
                  <c:v>95435.515625182161</c:v>
                </c:pt>
                <c:pt idx="15">
                  <c:v>101400.23535175604</c:v>
                </c:pt>
                <c:pt idx="16">
                  <c:v>107364.95507832992</c:v>
                </c:pt>
                <c:pt idx="17">
                  <c:v>113329.6748049038</c:v>
                </c:pt>
                <c:pt idx="18">
                  <c:v>119294.39453147769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666-4ECC-95B3-DE78151B24AD}"/>
            </c:ext>
          </c:extLst>
        </c:ser>
        <c:ser>
          <c:idx val="1"/>
          <c:order val="1"/>
          <c:tx>
            <c:strRef>
              <c:f>'No 13 at 90%'!$E$10</c:f>
              <c:strCache>
                <c:ptCount val="1"/>
                <c:pt idx="0">
                  <c:v>Minimum Total Household Net Income Required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'No 13 at 90%'!$A$11:$A$29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 formatCode="#,##0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'No 13 at 90%'!$E$11:$E$29</c:f>
              <c:numCache>
                <c:formatCode>[$£]#,##0.00</c:formatCode>
                <c:ptCount val="19"/>
                <c:pt idx="0">
                  <c:v>28681.66207372837</c:v>
                </c:pt>
                <c:pt idx="1">
                  <c:v>27321.207831537104</c:v>
                </c:pt>
                <c:pt idx="2">
                  <c:v>25960.753589345852</c:v>
                </c:pt>
                <c:pt idx="3">
                  <c:v>24600.299347154589</c:v>
                </c:pt>
                <c:pt idx="4">
                  <c:v>23239.845104963333</c:v>
                </c:pt>
                <c:pt idx="5">
                  <c:v>21879.39086277207</c:v>
                </c:pt>
                <c:pt idx="6">
                  <c:v>20518.936620580815</c:v>
                </c:pt>
                <c:pt idx="7">
                  <c:v>19158.482378389559</c:v>
                </c:pt>
                <c:pt idx="8">
                  <c:v>17798.0281361983</c:v>
                </c:pt>
                <c:pt idx="9">
                  <c:v>16437.573894007041</c:v>
                </c:pt>
                <c:pt idx="10">
                  <c:v>15077.119651815783</c:v>
                </c:pt>
                <c:pt idx="11">
                  <c:v>13716.665409624522</c:v>
                </c:pt>
                <c:pt idx="12">
                  <c:v>12356.211167433265</c:v>
                </c:pt>
                <c:pt idx="13">
                  <c:v>10995.756925242009</c:v>
                </c:pt>
                <c:pt idx="14">
                  <c:v>9635.3026830507461</c:v>
                </c:pt>
                <c:pt idx="15">
                  <c:v>8274.8484408594904</c:v>
                </c:pt>
                <c:pt idx="16">
                  <c:v>6914.394198668233</c:v>
                </c:pt>
                <c:pt idx="17">
                  <c:v>5553.9399564769756</c:v>
                </c:pt>
                <c:pt idx="18">
                  <c:v>1467.72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5666-4ECC-95B3-DE78151B2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415394"/>
        <c:axId val="1956382617"/>
      </c:barChart>
      <c:catAx>
        <c:axId val="114241539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GB" b="0">
                    <a:solidFill>
                      <a:srgbClr val="000000"/>
                    </a:solidFill>
                    <a:latin typeface="+mn-lt"/>
                  </a:rPr>
                  <a:t>Deposit / income mix scenario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56382617"/>
        <c:crosses val="autoZero"/>
        <c:auto val="1"/>
        <c:lblAlgn val="ctr"/>
        <c:lblOffset val="100"/>
        <c:noMultiLvlLbl val="1"/>
      </c:catAx>
      <c:valAx>
        <c:axId val="195638261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[$£]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4241539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28</xdr:row>
      <xdr:rowOff>190500</xdr:rowOff>
    </xdr:from>
    <xdr:ext cx="8439150" cy="41052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3232C87D-D63F-406D-A56D-B847B1391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28</xdr:row>
      <xdr:rowOff>190500</xdr:rowOff>
    </xdr:from>
    <xdr:ext cx="8439150" cy="41052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28</xdr:row>
      <xdr:rowOff>190500</xdr:rowOff>
    </xdr:from>
    <xdr:ext cx="8439150" cy="41052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E685751D-C51F-4B46-AF92-726D9B5D2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058F1-A86E-4289-8388-0DA7E1494134}">
  <sheetPr>
    <outlinePr summaryBelow="0" summaryRight="0"/>
  </sheetPr>
  <dimension ref="A1:H56"/>
  <sheetViews>
    <sheetView workbookViewId="0">
      <selection activeCell="F9" sqref="F9"/>
    </sheetView>
  </sheetViews>
  <sheetFormatPr defaultColWidth="12.6328125" defaultRowHeight="15.75" customHeight="1" x14ac:dyDescent="0.25"/>
  <cols>
    <col min="1" max="1" width="20.6328125" customWidth="1"/>
    <col min="2" max="2" width="17.36328125" customWidth="1"/>
    <col min="3" max="3" width="10.90625" bestFit="1" customWidth="1"/>
    <col min="11" max="11" width="16.36328125" customWidth="1"/>
  </cols>
  <sheetData>
    <row r="1" spans="1:8" s="32" customFormat="1" ht="15.75" customHeight="1" x14ac:dyDescent="0.3">
      <c r="A1" s="31" t="s">
        <v>14</v>
      </c>
    </row>
    <row r="2" spans="1:8" ht="15.75" customHeight="1" x14ac:dyDescent="0.35">
      <c r="A2" s="1" t="s">
        <v>0</v>
      </c>
      <c r="B2" s="2"/>
      <c r="C2" s="3"/>
      <c r="D2" s="3"/>
      <c r="E2" s="3"/>
    </row>
    <row r="3" spans="1:8" ht="13.5" x14ac:dyDescent="0.3">
      <c r="A3" s="4" t="s">
        <v>13</v>
      </c>
      <c r="B3" s="5">
        <v>1.2055296751230618</v>
      </c>
    </row>
    <row r="4" spans="1:8" ht="13" x14ac:dyDescent="0.3">
      <c r="A4" s="6" t="s">
        <v>1</v>
      </c>
      <c r="B4" s="7">
        <v>120947</v>
      </c>
      <c r="C4" s="34"/>
      <c r="D4" s="8"/>
      <c r="E4" s="8"/>
    </row>
    <row r="5" spans="1:8" ht="13" x14ac:dyDescent="0.3">
      <c r="A5" s="6" t="s">
        <v>2</v>
      </c>
      <c r="B5" s="9">
        <f>B4*B3</f>
        <v>145805.19761710896</v>
      </c>
    </row>
    <row r="6" spans="1:8" ht="14" x14ac:dyDescent="0.3">
      <c r="A6" s="10" t="s">
        <v>3</v>
      </c>
      <c r="B6" s="11">
        <f>B5*0.1</f>
        <v>14580.519761710897</v>
      </c>
    </row>
    <row r="7" spans="1:8" ht="14" x14ac:dyDescent="0.3">
      <c r="A7" s="10" t="s">
        <v>4</v>
      </c>
      <c r="B7" s="12">
        <v>300</v>
      </c>
    </row>
    <row r="8" spans="1:8" ht="15.75" customHeight="1" x14ac:dyDescent="0.35">
      <c r="A8" s="13" t="s">
        <v>5</v>
      </c>
      <c r="B8" s="14">
        <v>6.3399999999999998E-2</v>
      </c>
    </row>
    <row r="9" spans="1:8" ht="15.75" customHeight="1" x14ac:dyDescent="0.25">
      <c r="F9" t="s">
        <v>18</v>
      </c>
    </row>
    <row r="10" spans="1:8" ht="65" x14ac:dyDescent="0.3">
      <c r="A10" s="15" t="s">
        <v>6</v>
      </c>
      <c r="B10" s="16" t="s">
        <v>7</v>
      </c>
      <c r="C10" s="16" t="s">
        <v>8</v>
      </c>
      <c r="D10" s="16" t="s">
        <v>9</v>
      </c>
      <c r="E10" s="16" t="s">
        <v>10</v>
      </c>
      <c r="F10" s="16" t="s">
        <v>17</v>
      </c>
      <c r="G10" s="16" t="s">
        <v>11</v>
      </c>
      <c r="H10" s="17" t="s">
        <v>12</v>
      </c>
    </row>
    <row r="11" spans="1:8" ht="15.75" customHeight="1" x14ac:dyDescent="0.25">
      <c r="A11" s="18">
        <v>1</v>
      </c>
      <c r="B11" s="19">
        <f>B5</f>
        <v>145805.19761710896</v>
      </c>
      <c r="C11" s="20">
        <v>0.1</v>
      </c>
      <c r="D11" s="21">
        <f t="shared" ref="D11:D29" si="0">B11*C11</f>
        <v>14580.519761710897</v>
      </c>
      <c r="E11" s="22">
        <f t="shared" ref="E11:E28" si="1">(F11*12)/0.35</f>
        <v>34123.671515505557</v>
      </c>
      <c r="F11" s="22">
        <f t="shared" ref="F11:F29" si="2">G11+H11</f>
        <v>995.27375253557875</v>
      </c>
      <c r="G11" s="21">
        <f t="shared" ref="G11:G29" si="3">PMT($B$8/12,$B$7,-(B11-D11))</f>
        <v>872.96375253557869</v>
      </c>
      <c r="H11" s="23">
        <v>122.31</v>
      </c>
    </row>
    <row r="12" spans="1:8" ht="15.75" customHeight="1" x14ac:dyDescent="0.25">
      <c r="A12" s="18">
        <v>2</v>
      </c>
      <c r="B12" s="19">
        <f>B11</f>
        <v>145805.19761710896</v>
      </c>
      <c r="C12" s="20">
        <v>0.15</v>
      </c>
      <c r="D12" s="21">
        <f t="shared" si="0"/>
        <v>21870.779642566344</v>
      </c>
      <c r="E12" s="22">
        <f t="shared" si="1"/>
        <v>32460.883415437787</v>
      </c>
      <c r="F12" s="22">
        <f t="shared" si="2"/>
        <v>946.77576628360202</v>
      </c>
      <c r="G12" s="21">
        <f t="shared" si="3"/>
        <v>824.46576628360208</v>
      </c>
      <c r="H12" s="23">
        <v>122.31</v>
      </c>
    </row>
    <row r="13" spans="1:8" ht="15.75" customHeight="1" x14ac:dyDescent="0.25">
      <c r="A13" s="18">
        <v>3</v>
      </c>
      <c r="B13" s="19">
        <f t="shared" ref="B13:B29" si="4">B12</f>
        <v>145805.19761710896</v>
      </c>
      <c r="C13" s="20">
        <v>0.2</v>
      </c>
      <c r="D13" s="21">
        <f t="shared" si="0"/>
        <v>29161.039523421794</v>
      </c>
      <c r="E13" s="22">
        <f t="shared" si="1"/>
        <v>30798.095315370021</v>
      </c>
      <c r="F13" s="22">
        <f t="shared" si="2"/>
        <v>898.27778003162553</v>
      </c>
      <c r="G13" s="21">
        <f t="shared" si="3"/>
        <v>775.96778003162558</v>
      </c>
      <c r="H13" s="23">
        <v>122.31</v>
      </c>
    </row>
    <row r="14" spans="1:8" ht="15.75" customHeight="1" x14ac:dyDescent="0.25">
      <c r="A14" s="18">
        <v>4</v>
      </c>
      <c r="B14" s="19">
        <f t="shared" si="4"/>
        <v>145805.19761710896</v>
      </c>
      <c r="C14" s="20">
        <v>0.25</v>
      </c>
      <c r="D14" s="21">
        <f t="shared" si="0"/>
        <v>36451.299404277241</v>
      </c>
      <c r="E14" s="22">
        <f t="shared" si="1"/>
        <v>29135.307215302255</v>
      </c>
      <c r="F14" s="22">
        <f t="shared" si="2"/>
        <v>849.77979377964903</v>
      </c>
      <c r="G14" s="21">
        <f t="shared" si="3"/>
        <v>727.46979377964897</v>
      </c>
      <c r="H14" s="23">
        <v>122.31</v>
      </c>
    </row>
    <row r="15" spans="1:8" ht="15.75" customHeight="1" x14ac:dyDescent="0.25">
      <c r="A15" s="18">
        <v>5</v>
      </c>
      <c r="B15" s="19">
        <f t="shared" si="4"/>
        <v>145805.19761710896</v>
      </c>
      <c r="C15" s="20">
        <v>0.3</v>
      </c>
      <c r="D15" s="21">
        <f t="shared" si="0"/>
        <v>43741.559285132687</v>
      </c>
      <c r="E15" s="22">
        <f t="shared" si="1"/>
        <v>27472.519115234485</v>
      </c>
      <c r="F15" s="22">
        <f t="shared" si="2"/>
        <v>801.28180752767253</v>
      </c>
      <c r="G15" s="21">
        <f t="shared" si="3"/>
        <v>678.97180752767247</v>
      </c>
      <c r="H15" s="23">
        <v>122.31</v>
      </c>
    </row>
    <row r="16" spans="1:8" ht="15.75" customHeight="1" x14ac:dyDescent="0.25">
      <c r="A16" s="18">
        <v>6</v>
      </c>
      <c r="B16" s="19">
        <f t="shared" si="4"/>
        <v>145805.19761710896</v>
      </c>
      <c r="C16" s="20">
        <v>0.35</v>
      </c>
      <c r="D16" s="21">
        <f t="shared" si="0"/>
        <v>51031.819165988134</v>
      </c>
      <c r="E16" s="22">
        <f t="shared" si="1"/>
        <v>25809.731015166712</v>
      </c>
      <c r="F16" s="22">
        <f t="shared" si="2"/>
        <v>752.7838212756958</v>
      </c>
      <c r="G16" s="21">
        <f t="shared" si="3"/>
        <v>630.47382127569585</v>
      </c>
      <c r="H16" s="23">
        <v>122.31</v>
      </c>
    </row>
    <row r="17" spans="1:8" ht="15.75" customHeight="1" x14ac:dyDescent="0.25">
      <c r="A17" s="18">
        <v>7</v>
      </c>
      <c r="B17" s="19">
        <f t="shared" si="4"/>
        <v>145805.19761710896</v>
      </c>
      <c r="C17" s="20">
        <v>0.4</v>
      </c>
      <c r="D17" s="21">
        <f t="shared" si="0"/>
        <v>58322.079046843588</v>
      </c>
      <c r="E17" s="22">
        <f t="shared" si="1"/>
        <v>24146.942915098938</v>
      </c>
      <c r="F17" s="22">
        <f t="shared" si="2"/>
        <v>704.28583502371907</v>
      </c>
      <c r="G17" s="21">
        <f t="shared" si="3"/>
        <v>581.97583502371913</v>
      </c>
      <c r="H17" s="23">
        <v>122.31</v>
      </c>
    </row>
    <row r="18" spans="1:8" ht="15.75" customHeight="1" x14ac:dyDescent="0.25">
      <c r="A18" s="18">
        <v>8</v>
      </c>
      <c r="B18" s="19">
        <f t="shared" si="4"/>
        <v>145805.19761710896</v>
      </c>
      <c r="C18" s="20">
        <v>0.45</v>
      </c>
      <c r="D18" s="21">
        <f t="shared" si="0"/>
        <v>65612.338927699035</v>
      </c>
      <c r="E18" s="22">
        <f t="shared" si="1"/>
        <v>22484.154815031176</v>
      </c>
      <c r="F18" s="22">
        <f t="shared" si="2"/>
        <v>655.78784877174257</v>
      </c>
      <c r="G18" s="21">
        <f t="shared" si="3"/>
        <v>533.47784877174263</v>
      </c>
      <c r="H18" s="23">
        <v>122.31</v>
      </c>
    </row>
    <row r="19" spans="1:8" ht="15.75" customHeight="1" x14ac:dyDescent="0.25">
      <c r="A19" s="18">
        <v>9</v>
      </c>
      <c r="B19" s="19">
        <f t="shared" si="4"/>
        <v>145805.19761710896</v>
      </c>
      <c r="C19" s="20">
        <v>0.5</v>
      </c>
      <c r="D19" s="21">
        <f t="shared" si="0"/>
        <v>72902.598808554481</v>
      </c>
      <c r="E19" s="22">
        <f t="shared" si="1"/>
        <v>20821.366714963406</v>
      </c>
      <c r="F19" s="22">
        <f t="shared" si="2"/>
        <v>607.28986251976596</v>
      </c>
      <c r="G19" s="21">
        <f t="shared" si="3"/>
        <v>484.97986251976596</v>
      </c>
      <c r="H19" s="23">
        <v>122.31</v>
      </c>
    </row>
    <row r="20" spans="1:8" ht="15.75" customHeight="1" x14ac:dyDescent="0.25">
      <c r="A20" s="18">
        <v>10</v>
      </c>
      <c r="B20" s="19">
        <f t="shared" si="4"/>
        <v>145805.19761710896</v>
      </c>
      <c r="C20" s="20">
        <v>0.55000000000000004</v>
      </c>
      <c r="D20" s="21">
        <f t="shared" si="0"/>
        <v>80192.858689409943</v>
      </c>
      <c r="E20" s="22">
        <f t="shared" si="1"/>
        <v>19158.578614895636</v>
      </c>
      <c r="F20" s="22">
        <f t="shared" si="2"/>
        <v>558.79187626778935</v>
      </c>
      <c r="G20" s="21">
        <f t="shared" si="3"/>
        <v>436.48187626778929</v>
      </c>
      <c r="H20" s="23">
        <v>122.31</v>
      </c>
    </row>
    <row r="21" spans="1:8" ht="15.75" customHeight="1" x14ac:dyDescent="0.25">
      <c r="A21" s="18">
        <v>11</v>
      </c>
      <c r="B21" s="19">
        <f t="shared" si="4"/>
        <v>145805.19761710896</v>
      </c>
      <c r="C21" s="20">
        <v>0.6</v>
      </c>
      <c r="D21" s="21">
        <f t="shared" si="0"/>
        <v>87483.118570265375</v>
      </c>
      <c r="E21" s="22">
        <f t="shared" si="1"/>
        <v>17495.790514827866</v>
      </c>
      <c r="F21" s="22">
        <f t="shared" si="2"/>
        <v>510.29389001581279</v>
      </c>
      <c r="G21" s="21">
        <f t="shared" si="3"/>
        <v>387.98389001581279</v>
      </c>
      <c r="H21" s="23">
        <v>122.31</v>
      </c>
    </row>
    <row r="22" spans="1:8" ht="12.5" x14ac:dyDescent="0.25">
      <c r="A22" s="24">
        <v>12</v>
      </c>
      <c r="B22" s="19">
        <f t="shared" si="4"/>
        <v>145805.19761710896</v>
      </c>
      <c r="C22" s="20">
        <v>0.65</v>
      </c>
      <c r="D22" s="21">
        <f t="shared" si="0"/>
        <v>94773.378451120836</v>
      </c>
      <c r="E22" s="22">
        <f t="shared" si="1"/>
        <v>15833.002414760096</v>
      </c>
      <c r="F22" s="22">
        <f t="shared" si="2"/>
        <v>461.79590376383612</v>
      </c>
      <c r="G22" s="21">
        <f t="shared" si="3"/>
        <v>339.48590376383612</v>
      </c>
      <c r="H22" s="23">
        <v>122.31</v>
      </c>
    </row>
    <row r="23" spans="1:8" ht="12.5" x14ac:dyDescent="0.25">
      <c r="A23" s="18">
        <v>13</v>
      </c>
      <c r="B23" s="19">
        <f t="shared" si="4"/>
        <v>145805.19761710896</v>
      </c>
      <c r="C23" s="20">
        <v>0.7</v>
      </c>
      <c r="D23" s="21">
        <f t="shared" si="0"/>
        <v>102063.63833197627</v>
      </c>
      <c r="E23" s="22">
        <f t="shared" si="1"/>
        <v>14170.21431469233</v>
      </c>
      <c r="F23" s="22">
        <f t="shared" si="2"/>
        <v>413.29791751185962</v>
      </c>
      <c r="G23" s="21">
        <f t="shared" si="3"/>
        <v>290.98791751185962</v>
      </c>
      <c r="H23" s="23">
        <v>122.31</v>
      </c>
    </row>
    <row r="24" spans="1:8" ht="12.5" x14ac:dyDescent="0.25">
      <c r="A24" s="18">
        <v>14</v>
      </c>
      <c r="B24" s="19">
        <f t="shared" si="4"/>
        <v>145805.19761710896</v>
      </c>
      <c r="C24" s="20">
        <v>0.75</v>
      </c>
      <c r="D24" s="21">
        <f t="shared" si="0"/>
        <v>109353.89821283173</v>
      </c>
      <c r="E24" s="22">
        <f t="shared" si="1"/>
        <v>12507.426214624556</v>
      </c>
      <c r="F24" s="22">
        <f t="shared" si="2"/>
        <v>364.7999312598829</v>
      </c>
      <c r="G24" s="21">
        <f t="shared" si="3"/>
        <v>242.48993125988292</v>
      </c>
      <c r="H24" s="23">
        <v>122.31</v>
      </c>
    </row>
    <row r="25" spans="1:8" ht="12.5" x14ac:dyDescent="0.25">
      <c r="A25" s="18">
        <v>15</v>
      </c>
      <c r="B25" s="19">
        <f t="shared" si="4"/>
        <v>145805.19761710896</v>
      </c>
      <c r="C25" s="20">
        <v>0.8</v>
      </c>
      <c r="D25" s="21">
        <f t="shared" si="0"/>
        <v>116644.15809368718</v>
      </c>
      <c r="E25" s="22">
        <f t="shared" si="1"/>
        <v>10844.638114556788</v>
      </c>
      <c r="F25" s="22">
        <f t="shared" si="2"/>
        <v>316.30194500790634</v>
      </c>
      <c r="G25" s="21">
        <f t="shared" si="3"/>
        <v>193.99194500790634</v>
      </c>
      <c r="H25" s="23">
        <v>122.31</v>
      </c>
    </row>
    <row r="26" spans="1:8" ht="12.5" x14ac:dyDescent="0.25">
      <c r="A26" s="18">
        <v>16</v>
      </c>
      <c r="B26" s="19">
        <f t="shared" si="4"/>
        <v>145805.19761710896</v>
      </c>
      <c r="C26" s="20">
        <v>0.85</v>
      </c>
      <c r="D26" s="21">
        <f t="shared" si="0"/>
        <v>123934.41797454261</v>
      </c>
      <c r="E26" s="22">
        <f t="shared" si="1"/>
        <v>9181.8500144890259</v>
      </c>
      <c r="F26" s="22">
        <f t="shared" si="2"/>
        <v>267.8039587559299</v>
      </c>
      <c r="G26" s="21">
        <f t="shared" si="3"/>
        <v>145.49395875592987</v>
      </c>
      <c r="H26" s="23">
        <v>122.31</v>
      </c>
    </row>
    <row r="27" spans="1:8" ht="12.5" x14ac:dyDescent="0.25">
      <c r="A27" s="18">
        <v>17</v>
      </c>
      <c r="B27" s="19">
        <f t="shared" si="4"/>
        <v>145805.19761710896</v>
      </c>
      <c r="C27" s="20">
        <v>0.9</v>
      </c>
      <c r="D27" s="21">
        <f t="shared" si="0"/>
        <v>131224.67785539807</v>
      </c>
      <c r="E27" s="22">
        <f t="shared" si="1"/>
        <v>7519.0619144212524</v>
      </c>
      <c r="F27" s="22">
        <f t="shared" si="2"/>
        <v>219.30597250395317</v>
      </c>
      <c r="G27" s="21">
        <f t="shared" si="3"/>
        <v>96.995972503953169</v>
      </c>
      <c r="H27" s="23">
        <v>122.31</v>
      </c>
    </row>
    <row r="28" spans="1:8" ht="12.5" x14ac:dyDescent="0.25">
      <c r="A28" s="18">
        <v>18</v>
      </c>
      <c r="B28" s="19">
        <f t="shared" si="4"/>
        <v>145805.19761710896</v>
      </c>
      <c r="C28" s="20">
        <v>0.95</v>
      </c>
      <c r="D28" s="21">
        <f t="shared" si="0"/>
        <v>138514.93773625352</v>
      </c>
      <c r="E28" s="22">
        <f t="shared" si="1"/>
        <v>5856.2738143534834</v>
      </c>
      <c r="F28" s="22">
        <f t="shared" si="2"/>
        <v>170.80798625197659</v>
      </c>
      <c r="G28" s="21">
        <f t="shared" si="3"/>
        <v>48.497986251976585</v>
      </c>
      <c r="H28" s="23">
        <v>122.31</v>
      </c>
    </row>
    <row r="29" spans="1:8" ht="12.5" x14ac:dyDescent="0.25">
      <c r="A29" s="25">
        <v>19</v>
      </c>
      <c r="B29" s="19">
        <f t="shared" si="4"/>
        <v>145805.19761710896</v>
      </c>
      <c r="C29" s="26">
        <v>1</v>
      </c>
      <c r="D29" s="27">
        <f t="shared" si="0"/>
        <v>145805.19761710896</v>
      </c>
      <c r="E29" s="28">
        <f>(F29*12)</f>
        <v>1467.72</v>
      </c>
      <c r="F29" s="28">
        <f t="shared" si="2"/>
        <v>122.31</v>
      </c>
      <c r="G29" s="27">
        <f t="shared" si="3"/>
        <v>0</v>
      </c>
      <c r="H29" s="23">
        <v>122.31</v>
      </c>
    </row>
    <row r="30" spans="1:8" ht="12.5" x14ac:dyDescent="0.25">
      <c r="C30" s="20"/>
    </row>
    <row r="45" spans="1:8" ht="13" x14ac:dyDescent="0.3">
      <c r="A45" s="29"/>
      <c r="B45" s="29"/>
      <c r="C45" s="29"/>
      <c r="D45" s="29"/>
      <c r="E45" s="29"/>
      <c r="F45" s="29"/>
      <c r="G45" s="29"/>
      <c r="H45" s="30"/>
    </row>
    <row r="46" spans="1:8" ht="12.5" x14ac:dyDescent="0.25">
      <c r="B46" s="8"/>
      <c r="C46" s="20"/>
      <c r="D46" s="21"/>
      <c r="G46" s="21"/>
      <c r="H46" s="23"/>
    </row>
    <row r="47" spans="1:8" ht="12.5" x14ac:dyDescent="0.25">
      <c r="B47" s="8"/>
      <c r="C47" s="20"/>
      <c r="D47" s="21"/>
      <c r="G47" s="21"/>
      <c r="H47" s="23"/>
    </row>
    <row r="48" spans="1:8" ht="12.5" x14ac:dyDescent="0.25">
      <c r="B48" s="8"/>
      <c r="C48" s="20"/>
      <c r="D48" s="21"/>
      <c r="G48" s="21"/>
      <c r="H48" s="23"/>
    </row>
    <row r="49" spans="1:8" ht="12.5" x14ac:dyDescent="0.25">
      <c r="B49" s="8"/>
      <c r="C49" s="20"/>
      <c r="D49" s="21"/>
      <c r="G49" s="21"/>
      <c r="H49" s="23"/>
    </row>
    <row r="50" spans="1:8" ht="12.5" x14ac:dyDescent="0.25">
      <c r="B50" s="8"/>
      <c r="C50" s="20"/>
      <c r="D50" s="21"/>
      <c r="G50" s="21"/>
      <c r="H50" s="23"/>
    </row>
    <row r="51" spans="1:8" ht="12.5" x14ac:dyDescent="0.25">
      <c r="B51" s="8"/>
      <c r="C51" s="20"/>
      <c r="D51" s="21"/>
      <c r="G51" s="21"/>
      <c r="H51" s="23"/>
    </row>
    <row r="52" spans="1:8" ht="12.5" x14ac:dyDescent="0.25">
      <c r="B52" s="8"/>
      <c r="C52" s="20"/>
      <c r="D52" s="21"/>
      <c r="G52" s="21"/>
      <c r="H52" s="23"/>
    </row>
    <row r="53" spans="1:8" ht="12.5" x14ac:dyDescent="0.25">
      <c r="B53" s="8"/>
      <c r="C53" s="20"/>
      <c r="D53" s="21"/>
      <c r="G53" s="21"/>
      <c r="H53" s="23"/>
    </row>
    <row r="54" spans="1:8" ht="12.5" x14ac:dyDescent="0.25">
      <c r="B54" s="8"/>
      <c r="C54" s="20"/>
      <c r="D54" s="21"/>
      <c r="G54" s="21"/>
      <c r="H54" s="23"/>
    </row>
    <row r="55" spans="1:8" ht="12.5" x14ac:dyDescent="0.25">
      <c r="B55" s="8"/>
      <c r="C55" s="20"/>
      <c r="D55" s="21"/>
      <c r="G55" s="21"/>
      <c r="H55" s="23"/>
    </row>
    <row r="56" spans="1:8" ht="12.5" x14ac:dyDescent="0.25">
      <c r="A56" s="18"/>
      <c r="B56" s="8"/>
      <c r="C56" s="20"/>
      <c r="D56" s="21"/>
      <c r="G56" s="21"/>
      <c r="H56" s="23"/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56"/>
  <sheetViews>
    <sheetView tabSelected="1" workbookViewId="0"/>
  </sheetViews>
  <sheetFormatPr defaultColWidth="12.6328125" defaultRowHeight="15.75" customHeight="1" x14ac:dyDescent="0.25"/>
  <cols>
    <col min="1" max="1" width="20.6328125" customWidth="1"/>
    <col min="2" max="2" width="17.36328125" customWidth="1"/>
    <col min="3" max="3" width="9.6328125" customWidth="1"/>
    <col min="11" max="11" width="16.36328125" customWidth="1"/>
  </cols>
  <sheetData>
    <row r="1" spans="1:8" s="32" customFormat="1" ht="15.75" customHeight="1" x14ac:dyDescent="0.3">
      <c r="A1" s="31" t="s">
        <v>15</v>
      </c>
    </row>
    <row r="2" spans="1:8" ht="15.75" customHeight="1" x14ac:dyDescent="0.35">
      <c r="A2" s="1" t="s">
        <v>0</v>
      </c>
      <c r="B2" s="2"/>
      <c r="C2" s="3"/>
      <c r="D2" s="3"/>
      <c r="E2" s="3"/>
    </row>
    <row r="3" spans="1:8" ht="13.5" x14ac:dyDescent="0.3">
      <c r="A3" s="4" t="s">
        <v>13</v>
      </c>
      <c r="B3" s="5">
        <v>1.2055296751230618</v>
      </c>
    </row>
    <row r="4" spans="1:8" ht="13" x14ac:dyDescent="0.3">
      <c r="A4" s="6" t="s">
        <v>1</v>
      </c>
      <c r="B4" s="7">
        <v>109952</v>
      </c>
      <c r="C4" s="8"/>
      <c r="D4" s="8"/>
      <c r="E4" s="8"/>
    </row>
    <row r="5" spans="1:8" ht="13" x14ac:dyDescent="0.3">
      <c r="A5" s="6" t="s">
        <v>2</v>
      </c>
      <c r="B5" s="9">
        <f>B4*B3</f>
        <v>132550.39883913088</v>
      </c>
    </row>
    <row r="6" spans="1:8" ht="14" x14ac:dyDescent="0.3">
      <c r="A6" s="10" t="s">
        <v>3</v>
      </c>
      <c r="B6" s="11">
        <f>B5*0.1</f>
        <v>13255.039883913088</v>
      </c>
    </row>
    <row r="7" spans="1:8" ht="14" x14ac:dyDescent="0.3">
      <c r="A7" s="10" t="s">
        <v>4</v>
      </c>
      <c r="B7" s="12">
        <v>300</v>
      </c>
    </row>
    <row r="8" spans="1:8" ht="15.75" customHeight="1" x14ac:dyDescent="0.35">
      <c r="A8" s="13" t="s">
        <v>5</v>
      </c>
      <c r="B8" s="14">
        <v>6.3399999999999998E-2</v>
      </c>
    </row>
    <row r="9" spans="1:8" ht="15.75" customHeight="1" x14ac:dyDescent="0.25">
      <c r="F9" t="s">
        <v>18</v>
      </c>
    </row>
    <row r="10" spans="1:8" ht="65" x14ac:dyDescent="0.3">
      <c r="A10" s="15" t="s">
        <v>6</v>
      </c>
      <c r="B10" s="16" t="s">
        <v>7</v>
      </c>
      <c r="C10" s="16" t="s">
        <v>8</v>
      </c>
      <c r="D10" s="16" t="s">
        <v>9</v>
      </c>
      <c r="E10" s="16" t="s">
        <v>10</v>
      </c>
      <c r="F10" s="16" t="s">
        <v>17</v>
      </c>
      <c r="G10" s="16" t="s">
        <v>11</v>
      </c>
      <c r="H10" s="17" t="s">
        <v>12</v>
      </c>
    </row>
    <row r="11" spans="1:8" ht="15.75" customHeight="1" x14ac:dyDescent="0.25">
      <c r="A11" s="18">
        <v>1</v>
      </c>
      <c r="B11" s="19">
        <f>B5</f>
        <v>132550.39883913088</v>
      </c>
      <c r="C11" s="20">
        <v>0.1</v>
      </c>
      <c r="D11" s="21">
        <f t="shared" ref="D11:D29" si="0">B11*C11</f>
        <v>13255.039883913088</v>
      </c>
      <c r="E11" s="22">
        <f t="shared" ref="E11:E28" si="1">(F11*12)/0.35</f>
        <v>31402.790527267636</v>
      </c>
      <c r="F11" s="22">
        <f t="shared" ref="F11:F29" si="2">G11+H11</f>
        <v>915.91472371197256</v>
      </c>
      <c r="G11" s="21">
        <f t="shared" ref="G11:G29" si="3">PMT($B$8/12,$B$7,-(B11-D11))</f>
        <v>793.6047237119725</v>
      </c>
      <c r="H11" s="23">
        <v>122.31</v>
      </c>
    </row>
    <row r="12" spans="1:8" ht="15.75" customHeight="1" x14ac:dyDescent="0.25">
      <c r="A12" s="18">
        <v>2</v>
      </c>
      <c r="B12" s="19">
        <f>B11</f>
        <v>132550.39883913088</v>
      </c>
      <c r="C12" s="20">
        <v>0.15</v>
      </c>
      <c r="D12" s="21">
        <f t="shared" si="0"/>
        <v>19882.55982586963</v>
      </c>
      <c r="E12" s="22">
        <f t="shared" si="1"/>
        <v>29891.162482101969</v>
      </c>
      <c r="F12" s="22">
        <f t="shared" si="2"/>
        <v>871.82557239464063</v>
      </c>
      <c r="G12" s="21">
        <f t="shared" si="3"/>
        <v>749.51557239464069</v>
      </c>
      <c r="H12" s="23">
        <v>122.31</v>
      </c>
    </row>
    <row r="13" spans="1:8" ht="15.75" customHeight="1" x14ac:dyDescent="0.25">
      <c r="A13" s="18">
        <v>3</v>
      </c>
      <c r="B13" s="19">
        <f t="shared" ref="B13:B29" si="4">B12</f>
        <v>132550.39883913088</v>
      </c>
      <c r="C13" s="20">
        <v>0.2</v>
      </c>
      <c r="D13" s="21">
        <f t="shared" si="0"/>
        <v>26510.079767826177</v>
      </c>
      <c r="E13" s="22">
        <f t="shared" si="1"/>
        <v>28379.534436936308</v>
      </c>
      <c r="F13" s="22">
        <f t="shared" si="2"/>
        <v>827.73642107730893</v>
      </c>
      <c r="G13" s="21">
        <f t="shared" si="3"/>
        <v>705.42642107730887</v>
      </c>
      <c r="H13" s="23">
        <v>122.31</v>
      </c>
    </row>
    <row r="14" spans="1:8" ht="15.75" customHeight="1" x14ac:dyDescent="0.25">
      <c r="A14" s="18">
        <v>4</v>
      </c>
      <c r="B14" s="19">
        <f t="shared" si="4"/>
        <v>132550.39883913088</v>
      </c>
      <c r="C14" s="20">
        <v>0.25</v>
      </c>
      <c r="D14" s="21">
        <f t="shared" si="0"/>
        <v>33137.59970978272</v>
      </c>
      <c r="E14" s="22">
        <f t="shared" si="1"/>
        <v>26867.906391770641</v>
      </c>
      <c r="F14" s="22">
        <f t="shared" si="2"/>
        <v>783.64726975997701</v>
      </c>
      <c r="G14" s="21">
        <f t="shared" si="3"/>
        <v>661.33726975997706</v>
      </c>
      <c r="H14" s="23">
        <v>122.31</v>
      </c>
    </row>
    <row r="15" spans="1:8" ht="15.75" customHeight="1" x14ac:dyDescent="0.25">
      <c r="A15" s="18">
        <v>5</v>
      </c>
      <c r="B15" s="19">
        <f t="shared" si="4"/>
        <v>132550.39883913088</v>
      </c>
      <c r="C15" s="20">
        <v>0.3</v>
      </c>
      <c r="D15" s="21">
        <f t="shared" si="0"/>
        <v>39765.11965173926</v>
      </c>
      <c r="E15" s="22">
        <f t="shared" si="1"/>
        <v>25356.27834660498</v>
      </c>
      <c r="F15" s="22">
        <f t="shared" si="2"/>
        <v>739.55811844264531</v>
      </c>
      <c r="G15" s="21">
        <f t="shared" si="3"/>
        <v>617.24811844264536</v>
      </c>
      <c r="H15" s="23">
        <v>122.31</v>
      </c>
    </row>
    <row r="16" spans="1:8" ht="15.75" customHeight="1" x14ac:dyDescent="0.25">
      <c r="A16" s="18">
        <v>6</v>
      </c>
      <c r="B16" s="19">
        <f t="shared" si="4"/>
        <v>132550.39883913088</v>
      </c>
      <c r="C16" s="20">
        <v>0.35</v>
      </c>
      <c r="D16" s="21">
        <f t="shared" si="0"/>
        <v>46392.639593695807</v>
      </c>
      <c r="E16" s="22">
        <f t="shared" si="1"/>
        <v>23844.650301439317</v>
      </c>
      <c r="F16" s="22">
        <f t="shared" si="2"/>
        <v>695.46896712531338</v>
      </c>
      <c r="G16" s="21">
        <f t="shared" si="3"/>
        <v>573.15896712531344</v>
      </c>
      <c r="H16" s="23">
        <v>122.31</v>
      </c>
    </row>
    <row r="17" spans="1:8" ht="15.75" customHeight="1" x14ac:dyDescent="0.25">
      <c r="A17" s="18">
        <v>7</v>
      </c>
      <c r="B17" s="19">
        <f t="shared" si="4"/>
        <v>132550.39883913088</v>
      </c>
      <c r="C17" s="20">
        <v>0.4</v>
      </c>
      <c r="D17" s="21">
        <f t="shared" si="0"/>
        <v>53020.159535652354</v>
      </c>
      <c r="E17" s="22">
        <f t="shared" si="1"/>
        <v>22333.02225627366</v>
      </c>
      <c r="F17" s="22">
        <f t="shared" si="2"/>
        <v>651.37981580798169</v>
      </c>
      <c r="G17" s="21">
        <f t="shared" si="3"/>
        <v>529.06981580798174</v>
      </c>
      <c r="H17" s="23">
        <v>122.31</v>
      </c>
    </row>
    <row r="18" spans="1:8" ht="15.75" customHeight="1" x14ac:dyDescent="0.25">
      <c r="A18" s="18">
        <v>8</v>
      </c>
      <c r="B18" s="19">
        <f t="shared" si="4"/>
        <v>132550.39883913088</v>
      </c>
      <c r="C18" s="20">
        <v>0.45</v>
      </c>
      <c r="D18" s="21">
        <f t="shared" si="0"/>
        <v>59647.679477608901</v>
      </c>
      <c r="E18" s="22">
        <f t="shared" si="1"/>
        <v>20821.394211107992</v>
      </c>
      <c r="F18" s="22">
        <f t="shared" si="2"/>
        <v>607.29066449064976</v>
      </c>
      <c r="G18" s="21">
        <f t="shared" si="3"/>
        <v>484.98066449064976</v>
      </c>
      <c r="H18" s="23">
        <v>122.31</v>
      </c>
    </row>
    <row r="19" spans="1:8" ht="15.75" customHeight="1" x14ac:dyDescent="0.25">
      <c r="A19" s="18">
        <v>9</v>
      </c>
      <c r="B19" s="19">
        <f t="shared" si="4"/>
        <v>132550.39883913088</v>
      </c>
      <c r="C19" s="20">
        <v>0.5</v>
      </c>
      <c r="D19" s="21">
        <f t="shared" si="0"/>
        <v>66275.199419565441</v>
      </c>
      <c r="E19" s="22">
        <f t="shared" si="1"/>
        <v>19309.766165942336</v>
      </c>
      <c r="F19" s="22">
        <f t="shared" si="2"/>
        <v>563.20151317331806</v>
      </c>
      <c r="G19" s="21">
        <f t="shared" si="3"/>
        <v>440.89151317331806</v>
      </c>
      <c r="H19" s="23">
        <v>122.31</v>
      </c>
    </row>
    <row r="20" spans="1:8" ht="15.75" customHeight="1" x14ac:dyDescent="0.25">
      <c r="A20" s="18">
        <v>10</v>
      </c>
      <c r="B20" s="19">
        <f t="shared" si="4"/>
        <v>132550.39883913088</v>
      </c>
      <c r="C20" s="20">
        <v>0.55000000000000004</v>
      </c>
      <c r="D20" s="21">
        <f t="shared" si="0"/>
        <v>72902.719361521988</v>
      </c>
      <c r="E20" s="22">
        <f t="shared" si="1"/>
        <v>17798.138120776672</v>
      </c>
      <c r="F20" s="22">
        <f t="shared" si="2"/>
        <v>519.11236185598625</v>
      </c>
      <c r="G20" s="21">
        <f t="shared" si="3"/>
        <v>396.80236185598625</v>
      </c>
      <c r="H20" s="23">
        <v>122.31</v>
      </c>
    </row>
    <row r="21" spans="1:8" ht="15.75" customHeight="1" x14ac:dyDescent="0.25">
      <c r="A21" s="18">
        <v>11</v>
      </c>
      <c r="B21" s="19">
        <f t="shared" si="4"/>
        <v>132550.39883913088</v>
      </c>
      <c r="C21" s="20">
        <v>0.6</v>
      </c>
      <c r="D21" s="21">
        <f t="shared" si="0"/>
        <v>79530.23930347852</v>
      </c>
      <c r="E21" s="22">
        <f t="shared" si="1"/>
        <v>16286.510075611015</v>
      </c>
      <c r="F21" s="22">
        <f t="shared" si="2"/>
        <v>475.02321053865455</v>
      </c>
      <c r="G21" s="21">
        <f t="shared" si="3"/>
        <v>352.71321053865455</v>
      </c>
      <c r="H21" s="23">
        <v>122.31</v>
      </c>
    </row>
    <row r="22" spans="1:8" ht="12.5" x14ac:dyDescent="0.25">
      <c r="A22" s="24">
        <v>12</v>
      </c>
      <c r="B22" s="19">
        <f t="shared" si="4"/>
        <v>132550.39883913088</v>
      </c>
      <c r="C22" s="20">
        <v>0.65</v>
      </c>
      <c r="D22" s="21">
        <f t="shared" si="0"/>
        <v>86157.759245435082</v>
      </c>
      <c r="E22" s="22">
        <f t="shared" si="1"/>
        <v>14774.882030445349</v>
      </c>
      <c r="F22" s="22">
        <f t="shared" si="2"/>
        <v>430.93405922132263</v>
      </c>
      <c r="G22" s="21">
        <f t="shared" si="3"/>
        <v>308.62405922132263</v>
      </c>
      <c r="H22" s="23">
        <v>122.31</v>
      </c>
    </row>
    <row r="23" spans="1:8" ht="12.5" x14ac:dyDescent="0.25">
      <c r="A23" s="18">
        <v>13</v>
      </c>
      <c r="B23" s="19">
        <f t="shared" si="4"/>
        <v>132550.39883913088</v>
      </c>
      <c r="C23" s="20">
        <v>0.7</v>
      </c>
      <c r="D23" s="21">
        <f t="shared" si="0"/>
        <v>92785.279187391614</v>
      </c>
      <c r="E23" s="22">
        <f t="shared" si="1"/>
        <v>13263.253985279689</v>
      </c>
      <c r="F23" s="22">
        <f t="shared" si="2"/>
        <v>386.84490790399087</v>
      </c>
      <c r="G23" s="21">
        <f t="shared" si="3"/>
        <v>264.53490790399087</v>
      </c>
      <c r="H23" s="23">
        <v>122.31</v>
      </c>
    </row>
    <row r="24" spans="1:8" ht="12.5" x14ac:dyDescent="0.25">
      <c r="A24" s="18">
        <v>14</v>
      </c>
      <c r="B24" s="19">
        <f t="shared" si="4"/>
        <v>132550.39883913088</v>
      </c>
      <c r="C24" s="20">
        <v>0.75</v>
      </c>
      <c r="D24" s="21">
        <f t="shared" si="0"/>
        <v>99412.799129348161</v>
      </c>
      <c r="E24" s="22">
        <f t="shared" si="1"/>
        <v>11751.625940114023</v>
      </c>
      <c r="F24" s="22">
        <f t="shared" si="2"/>
        <v>342.755756586659</v>
      </c>
      <c r="G24" s="21">
        <f t="shared" si="3"/>
        <v>220.44575658665903</v>
      </c>
      <c r="H24" s="23">
        <v>122.31</v>
      </c>
    </row>
    <row r="25" spans="1:8" ht="12.5" x14ac:dyDescent="0.25">
      <c r="A25" s="18">
        <v>15</v>
      </c>
      <c r="B25" s="19">
        <f t="shared" si="4"/>
        <v>132550.39883913088</v>
      </c>
      <c r="C25" s="20">
        <v>0.8</v>
      </c>
      <c r="D25" s="21">
        <f t="shared" si="0"/>
        <v>106040.31907130471</v>
      </c>
      <c r="E25" s="22">
        <f t="shared" si="1"/>
        <v>10239.997894948361</v>
      </c>
      <c r="F25" s="22">
        <f t="shared" si="2"/>
        <v>298.66660526932719</v>
      </c>
      <c r="G25" s="21">
        <f t="shared" si="3"/>
        <v>176.35660526932722</v>
      </c>
      <c r="H25" s="23">
        <v>122.31</v>
      </c>
    </row>
    <row r="26" spans="1:8" ht="12.5" x14ac:dyDescent="0.25">
      <c r="A26" s="18">
        <v>16</v>
      </c>
      <c r="B26" s="19">
        <f t="shared" si="4"/>
        <v>132550.39883913088</v>
      </c>
      <c r="C26" s="20">
        <v>0.85</v>
      </c>
      <c r="D26" s="21">
        <f t="shared" si="0"/>
        <v>112667.83901326124</v>
      </c>
      <c r="E26" s="22">
        <f t="shared" si="1"/>
        <v>8728.3698497827027</v>
      </c>
      <c r="F26" s="22">
        <f t="shared" si="2"/>
        <v>254.57745395199547</v>
      </c>
      <c r="G26" s="21">
        <f t="shared" si="3"/>
        <v>132.26745395199546</v>
      </c>
      <c r="H26" s="23">
        <v>122.31</v>
      </c>
    </row>
    <row r="27" spans="1:8" ht="12.5" x14ac:dyDescent="0.25">
      <c r="A27" s="18">
        <v>17</v>
      </c>
      <c r="B27" s="19">
        <f t="shared" si="4"/>
        <v>132550.39883913088</v>
      </c>
      <c r="C27" s="20">
        <v>0.9</v>
      </c>
      <c r="D27" s="21">
        <f t="shared" si="0"/>
        <v>119295.3589552178</v>
      </c>
      <c r="E27" s="22">
        <f t="shared" si="1"/>
        <v>7216.7418046170369</v>
      </c>
      <c r="F27" s="22">
        <f t="shared" si="2"/>
        <v>210.48830263466357</v>
      </c>
      <c r="G27" s="21">
        <f t="shared" si="3"/>
        <v>88.178302634663552</v>
      </c>
      <c r="H27" s="23">
        <v>122.31</v>
      </c>
    </row>
    <row r="28" spans="1:8" ht="12.5" x14ac:dyDescent="0.25">
      <c r="A28" s="18">
        <v>18</v>
      </c>
      <c r="B28" s="19">
        <f t="shared" si="4"/>
        <v>132550.39883913088</v>
      </c>
      <c r="C28" s="20">
        <v>0.95</v>
      </c>
      <c r="D28" s="21">
        <f t="shared" si="0"/>
        <v>125922.87889717433</v>
      </c>
      <c r="E28" s="22">
        <f t="shared" si="1"/>
        <v>5705.1137594513766</v>
      </c>
      <c r="F28" s="22">
        <f t="shared" si="2"/>
        <v>166.39915131733181</v>
      </c>
      <c r="G28" s="21">
        <f t="shared" si="3"/>
        <v>44.089151317331826</v>
      </c>
      <c r="H28" s="23">
        <v>122.31</v>
      </c>
    </row>
    <row r="29" spans="1:8" ht="12.5" x14ac:dyDescent="0.25">
      <c r="A29" s="25">
        <v>19</v>
      </c>
      <c r="B29" s="19">
        <f t="shared" si="4"/>
        <v>132550.39883913088</v>
      </c>
      <c r="C29" s="26">
        <v>1</v>
      </c>
      <c r="D29" s="27">
        <f t="shared" si="0"/>
        <v>132550.39883913088</v>
      </c>
      <c r="E29" s="28">
        <f>(F29*12)</f>
        <v>1467.72</v>
      </c>
      <c r="F29" s="28">
        <f t="shared" si="2"/>
        <v>122.31</v>
      </c>
      <c r="G29" s="27">
        <f t="shared" si="3"/>
        <v>0</v>
      </c>
      <c r="H29" s="23">
        <v>122.31</v>
      </c>
    </row>
    <row r="30" spans="1:8" ht="12.5" x14ac:dyDescent="0.25">
      <c r="C30" s="20"/>
    </row>
    <row r="45" spans="1:8" ht="13" x14ac:dyDescent="0.3">
      <c r="A45" s="29"/>
      <c r="B45" s="29"/>
      <c r="C45" s="29"/>
      <c r="D45" s="29"/>
      <c r="E45" s="29"/>
      <c r="F45" s="29"/>
      <c r="G45" s="29"/>
      <c r="H45" s="30"/>
    </row>
    <row r="46" spans="1:8" ht="12.5" x14ac:dyDescent="0.25">
      <c r="B46" s="8"/>
      <c r="C46" s="20"/>
      <c r="D46" s="21"/>
      <c r="G46" s="21"/>
      <c r="H46" s="23"/>
    </row>
    <row r="47" spans="1:8" ht="12.5" x14ac:dyDescent="0.25">
      <c r="B47" s="8"/>
      <c r="C47" s="20"/>
      <c r="D47" s="21"/>
      <c r="G47" s="21"/>
      <c r="H47" s="23"/>
    </row>
    <row r="48" spans="1:8" ht="12.5" x14ac:dyDescent="0.25">
      <c r="B48" s="8"/>
      <c r="C48" s="20"/>
      <c r="D48" s="21"/>
      <c r="G48" s="21"/>
      <c r="H48" s="23"/>
    </row>
    <row r="49" spans="1:8" ht="12.5" x14ac:dyDescent="0.25">
      <c r="B49" s="8"/>
      <c r="C49" s="20"/>
      <c r="D49" s="21"/>
      <c r="G49" s="21"/>
      <c r="H49" s="23"/>
    </row>
    <row r="50" spans="1:8" ht="12.5" x14ac:dyDescent="0.25">
      <c r="B50" s="8"/>
      <c r="C50" s="20"/>
      <c r="D50" s="21"/>
      <c r="G50" s="21"/>
      <c r="H50" s="23"/>
    </row>
    <row r="51" spans="1:8" ht="12.5" x14ac:dyDescent="0.25">
      <c r="B51" s="8"/>
      <c r="C51" s="20"/>
      <c r="D51" s="21"/>
      <c r="G51" s="21"/>
      <c r="H51" s="23"/>
    </row>
    <row r="52" spans="1:8" ht="12.5" x14ac:dyDescent="0.25">
      <c r="B52" s="8"/>
      <c r="C52" s="20"/>
      <c r="D52" s="21"/>
      <c r="G52" s="21"/>
      <c r="H52" s="23"/>
    </row>
    <row r="53" spans="1:8" ht="12.5" x14ac:dyDescent="0.25">
      <c r="B53" s="8"/>
      <c r="C53" s="20"/>
      <c r="D53" s="21"/>
      <c r="G53" s="21"/>
      <c r="H53" s="23"/>
    </row>
    <row r="54" spans="1:8" ht="12.5" x14ac:dyDescent="0.25">
      <c r="B54" s="8"/>
      <c r="C54" s="20"/>
      <c r="D54" s="21"/>
      <c r="G54" s="21"/>
      <c r="H54" s="23"/>
    </row>
    <row r="55" spans="1:8" ht="12.5" x14ac:dyDescent="0.25">
      <c r="B55" s="8"/>
      <c r="C55" s="20"/>
      <c r="D55" s="21"/>
      <c r="G55" s="21"/>
      <c r="H55" s="23"/>
    </row>
    <row r="56" spans="1:8" ht="12.5" x14ac:dyDescent="0.25">
      <c r="A56" s="18"/>
      <c r="B56" s="8"/>
      <c r="C56" s="20"/>
      <c r="D56" s="21"/>
      <c r="G56" s="21"/>
      <c r="H56" s="23"/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76197-9CB1-421B-A4E6-6597046B93EB}">
  <sheetPr>
    <outlinePr summaryBelow="0" summaryRight="0"/>
  </sheetPr>
  <dimension ref="A1:H56"/>
  <sheetViews>
    <sheetView workbookViewId="0">
      <selection activeCell="F7" sqref="F7"/>
    </sheetView>
  </sheetViews>
  <sheetFormatPr defaultColWidth="12.6328125" defaultRowHeight="15.75" customHeight="1" x14ac:dyDescent="0.25"/>
  <cols>
    <col min="1" max="1" width="20.6328125" customWidth="1"/>
    <col min="2" max="2" width="17.36328125" customWidth="1"/>
    <col min="3" max="3" width="9.6328125" customWidth="1"/>
    <col min="11" max="11" width="16.36328125" customWidth="1"/>
  </cols>
  <sheetData>
    <row r="1" spans="1:8" s="32" customFormat="1" ht="15.75" customHeight="1" x14ac:dyDescent="0.3">
      <c r="A1" s="31" t="s">
        <v>16</v>
      </c>
    </row>
    <row r="2" spans="1:8" ht="15.75" customHeight="1" x14ac:dyDescent="0.35">
      <c r="A2" s="1" t="s">
        <v>0</v>
      </c>
      <c r="B2" s="2"/>
      <c r="C2" s="3"/>
      <c r="D2" s="3"/>
      <c r="E2" s="3"/>
    </row>
    <row r="3" spans="1:8" ht="13.5" x14ac:dyDescent="0.3">
      <c r="A3" s="4" t="s">
        <v>13</v>
      </c>
      <c r="B3" s="5">
        <v>1.2055296751230618</v>
      </c>
    </row>
    <row r="4" spans="1:8" ht="13" x14ac:dyDescent="0.3">
      <c r="A4" s="6" t="s">
        <v>1</v>
      </c>
      <c r="B4" s="7">
        <v>98956</v>
      </c>
      <c r="C4" s="8"/>
      <c r="D4" s="8"/>
      <c r="E4" s="8"/>
    </row>
    <row r="5" spans="1:8" ht="13" x14ac:dyDescent="0.3">
      <c r="A5" s="6" t="s">
        <v>2</v>
      </c>
      <c r="B5" s="9">
        <f>B4*B3</f>
        <v>119294.39453147769</v>
      </c>
    </row>
    <row r="6" spans="1:8" ht="14" x14ac:dyDescent="0.3">
      <c r="A6" s="33" t="s">
        <v>3</v>
      </c>
      <c r="B6" s="11">
        <f>B5*0.1</f>
        <v>11929.43945314777</v>
      </c>
    </row>
    <row r="7" spans="1:8" ht="14" x14ac:dyDescent="0.3">
      <c r="A7" s="10" t="s">
        <v>4</v>
      </c>
      <c r="B7" s="12">
        <v>300</v>
      </c>
    </row>
    <row r="8" spans="1:8" ht="15.75" customHeight="1" x14ac:dyDescent="0.35">
      <c r="A8" s="13" t="s">
        <v>5</v>
      </c>
      <c r="B8" s="14">
        <v>6.3399999999999998E-2</v>
      </c>
    </row>
    <row r="9" spans="1:8" ht="15.75" customHeight="1" x14ac:dyDescent="0.25">
      <c r="F9" t="s">
        <v>18</v>
      </c>
    </row>
    <row r="10" spans="1:8" ht="65" x14ac:dyDescent="0.3">
      <c r="A10" s="15" t="s">
        <v>6</v>
      </c>
      <c r="B10" s="16" t="s">
        <v>7</v>
      </c>
      <c r="C10" s="16" t="s">
        <v>8</v>
      </c>
      <c r="D10" s="16" t="s">
        <v>9</v>
      </c>
      <c r="E10" s="16" t="s">
        <v>10</v>
      </c>
      <c r="F10" s="16" t="s">
        <v>17</v>
      </c>
      <c r="G10" s="16" t="s">
        <v>11</v>
      </c>
      <c r="H10" s="17" t="s">
        <v>12</v>
      </c>
    </row>
    <row r="11" spans="1:8" ht="15.75" customHeight="1" x14ac:dyDescent="0.25">
      <c r="A11" s="18">
        <v>1</v>
      </c>
      <c r="B11" s="19">
        <f>B5</f>
        <v>119294.39453147769</v>
      </c>
      <c r="C11" s="20">
        <v>0.1</v>
      </c>
      <c r="D11" s="21">
        <f t="shared" ref="D11:D29" si="0">B11*C11</f>
        <v>11929.43945314777</v>
      </c>
      <c r="E11" s="22">
        <f t="shared" ref="E11:E28" si="1">(F11*12)/0.35</f>
        <v>28681.66207372837</v>
      </c>
      <c r="F11" s="22">
        <f t="shared" ref="F11:F29" si="2">G11+H11</f>
        <v>836.54847715041069</v>
      </c>
      <c r="G11" s="21">
        <f t="shared" ref="G11:G29" si="3">PMT($B$8/12,$B$7,-(B11-D11))</f>
        <v>714.23847715041063</v>
      </c>
      <c r="H11" s="23">
        <v>122.31</v>
      </c>
    </row>
    <row r="12" spans="1:8" ht="15.75" customHeight="1" x14ac:dyDescent="0.25">
      <c r="A12" s="18">
        <v>2</v>
      </c>
      <c r="B12" s="19">
        <f>B11</f>
        <v>119294.39453147769</v>
      </c>
      <c r="C12" s="20">
        <v>0.15</v>
      </c>
      <c r="D12" s="21">
        <f t="shared" si="0"/>
        <v>17894.159179721653</v>
      </c>
      <c r="E12" s="22">
        <f t="shared" si="1"/>
        <v>27321.207831537104</v>
      </c>
      <c r="F12" s="22">
        <f t="shared" si="2"/>
        <v>796.86856175316552</v>
      </c>
      <c r="G12" s="21">
        <f t="shared" si="3"/>
        <v>674.55856175316558</v>
      </c>
      <c r="H12" s="23">
        <v>122.31</v>
      </c>
    </row>
    <row r="13" spans="1:8" ht="15.75" customHeight="1" x14ac:dyDescent="0.25">
      <c r="A13" s="18">
        <v>3</v>
      </c>
      <c r="B13" s="19">
        <f t="shared" ref="B13:B29" si="4">B12</f>
        <v>119294.39453147769</v>
      </c>
      <c r="C13" s="20">
        <v>0.2</v>
      </c>
      <c r="D13" s="21">
        <f t="shared" si="0"/>
        <v>23858.87890629554</v>
      </c>
      <c r="E13" s="22">
        <f t="shared" si="1"/>
        <v>25960.753589345852</v>
      </c>
      <c r="F13" s="22">
        <f t="shared" si="2"/>
        <v>757.18864635592058</v>
      </c>
      <c r="G13" s="21">
        <f t="shared" si="3"/>
        <v>634.87864635592064</v>
      </c>
      <c r="H13" s="23">
        <v>122.31</v>
      </c>
    </row>
    <row r="14" spans="1:8" ht="15.75" customHeight="1" x14ac:dyDescent="0.25">
      <c r="A14" s="18">
        <v>4</v>
      </c>
      <c r="B14" s="19">
        <f t="shared" si="4"/>
        <v>119294.39453147769</v>
      </c>
      <c r="C14" s="20">
        <v>0.25</v>
      </c>
      <c r="D14" s="21">
        <f t="shared" si="0"/>
        <v>29823.598632869423</v>
      </c>
      <c r="E14" s="22">
        <f t="shared" si="1"/>
        <v>24600.299347154589</v>
      </c>
      <c r="F14" s="22">
        <f t="shared" si="2"/>
        <v>717.50873095867541</v>
      </c>
      <c r="G14" s="21">
        <f t="shared" si="3"/>
        <v>595.19873095867547</v>
      </c>
      <c r="H14" s="23">
        <v>122.31</v>
      </c>
    </row>
    <row r="15" spans="1:8" ht="15.75" customHeight="1" x14ac:dyDescent="0.25">
      <c r="A15" s="18">
        <v>5</v>
      </c>
      <c r="B15" s="19">
        <f t="shared" si="4"/>
        <v>119294.39453147769</v>
      </c>
      <c r="C15" s="20">
        <v>0.3</v>
      </c>
      <c r="D15" s="21">
        <f t="shared" si="0"/>
        <v>35788.318359443307</v>
      </c>
      <c r="E15" s="22">
        <f t="shared" si="1"/>
        <v>23239.845104963333</v>
      </c>
      <c r="F15" s="22">
        <f t="shared" si="2"/>
        <v>677.82881556143047</v>
      </c>
      <c r="G15" s="21">
        <f t="shared" si="3"/>
        <v>555.51881556143053</v>
      </c>
      <c r="H15" s="23">
        <v>122.31</v>
      </c>
    </row>
    <row r="16" spans="1:8" ht="15.75" customHeight="1" x14ac:dyDescent="0.25">
      <c r="A16" s="18">
        <v>6</v>
      </c>
      <c r="B16" s="19">
        <f t="shared" si="4"/>
        <v>119294.39453147769</v>
      </c>
      <c r="C16" s="20">
        <v>0.35</v>
      </c>
      <c r="D16" s="21">
        <f t="shared" si="0"/>
        <v>41753.038086017194</v>
      </c>
      <c r="E16" s="22">
        <f t="shared" si="1"/>
        <v>21879.39086277207</v>
      </c>
      <c r="F16" s="22">
        <f t="shared" si="2"/>
        <v>638.14890016418531</v>
      </c>
      <c r="G16" s="21">
        <f t="shared" si="3"/>
        <v>515.83890016418536</v>
      </c>
      <c r="H16" s="23">
        <v>122.31</v>
      </c>
    </row>
    <row r="17" spans="1:8" ht="15.75" customHeight="1" x14ac:dyDescent="0.25">
      <c r="A17" s="18">
        <v>7</v>
      </c>
      <c r="B17" s="19">
        <f t="shared" si="4"/>
        <v>119294.39453147769</v>
      </c>
      <c r="C17" s="20">
        <v>0.4</v>
      </c>
      <c r="D17" s="21">
        <f t="shared" si="0"/>
        <v>47717.75781259108</v>
      </c>
      <c r="E17" s="22">
        <f t="shared" si="1"/>
        <v>20518.936620580815</v>
      </c>
      <c r="F17" s="22">
        <f t="shared" si="2"/>
        <v>598.46898476694037</v>
      </c>
      <c r="G17" s="21">
        <f t="shared" si="3"/>
        <v>476.15898476694042</v>
      </c>
      <c r="H17" s="23">
        <v>122.31</v>
      </c>
    </row>
    <row r="18" spans="1:8" ht="15.75" customHeight="1" x14ac:dyDescent="0.25">
      <c r="A18" s="18">
        <v>8</v>
      </c>
      <c r="B18" s="19">
        <f t="shared" si="4"/>
        <v>119294.39453147769</v>
      </c>
      <c r="C18" s="20">
        <v>0.45</v>
      </c>
      <c r="D18" s="21">
        <f t="shared" si="0"/>
        <v>53682.47753916496</v>
      </c>
      <c r="E18" s="22">
        <f t="shared" si="1"/>
        <v>19158.482378389559</v>
      </c>
      <c r="F18" s="22">
        <f t="shared" si="2"/>
        <v>558.78906936969543</v>
      </c>
      <c r="G18" s="21">
        <f t="shared" si="3"/>
        <v>436.47906936969537</v>
      </c>
      <c r="H18" s="23">
        <v>122.31</v>
      </c>
    </row>
    <row r="19" spans="1:8" ht="15.75" customHeight="1" x14ac:dyDescent="0.25">
      <c r="A19" s="18">
        <v>9</v>
      </c>
      <c r="B19" s="19">
        <f t="shared" si="4"/>
        <v>119294.39453147769</v>
      </c>
      <c r="C19" s="20">
        <v>0.5</v>
      </c>
      <c r="D19" s="21">
        <f t="shared" si="0"/>
        <v>59647.197265738847</v>
      </c>
      <c r="E19" s="22">
        <f t="shared" si="1"/>
        <v>17798.0281361983</v>
      </c>
      <c r="F19" s="22">
        <f t="shared" si="2"/>
        <v>519.10915397245037</v>
      </c>
      <c r="G19" s="21">
        <f t="shared" si="3"/>
        <v>396.79915397245037</v>
      </c>
      <c r="H19" s="23">
        <v>122.31</v>
      </c>
    </row>
    <row r="20" spans="1:8" ht="15.75" customHeight="1" x14ac:dyDescent="0.25">
      <c r="A20" s="18">
        <v>10</v>
      </c>
      <c r="B20" s="19">
        <f t="shared" si="4"/>
        <v>119294.39453147769</v>
      </c>
      <c r="C20" s="20">
        <v>0.55000000000000004</v>
      </c>
      <c r="D20" s="21">
        <f t="shared" si="0"/>
        <v>65611.916992312734</v>
      </c>
      <c r="E20" s="22">
        <f t="shared" si="1"/>
        <v>16437.573894007041</v>
      </c>
      <c r="F20" s="22">
        <f t="shared" si="2"/>
        <v>479.42923857520532</v>
      </c>
      <c r="G20" s="21">
        <f t="shared" si="3"/>
        <v>357.11923857520532</v>
      </c>
      <c r="H20" s="23">
        <v>122.31</v>
      </c>
    </row>
    <row r="21" spans="1:8" ht="15.75" customHeight="1" x14ac:dyDescent="0.25">
      <c r="A21" s="18">
        <v>11</v>
      </c>
      <c r="B21" s="19">
        <f t="shared" si="4"/>
        <v>119294.39453147769</v>
      </c>
      <c r="C21" s="20">
        <v>0.6</v>
      </c>
      <c r="D21" s="21">
        <f t="shared" si="0"/>
        <v>71576.636718886613</v>
      </c>
      <c r="E21" s="22">
        <f t="shared" si="1"/>
        <v>15077.119651815783</v>
      </c>
      <c r="F21" s="22">
        <f t="shared" si="2"/>
        <v>439.74932317796032</v>
      </c>
      <c r="G21" s="21">
        <f t="shared" si="3"/>
        <v>317.43932317796032</v>
      </c>
      <c r="H21" s="23">
        <v>122.31</v>
      </c>
    </row>
    <row r="22" spans="1:8" ht="12.5" x14ac:dyDescent="0.25">
      <c r="A22" s="24">
        <v>12</v>
      </c>
      <c r="B22" s="19">
        <f t="shared" si="4"/>
        <v>119294.39453147769</v>
      </c>
      <c r="C22" s="20">
        <v>0.65</v>
      </c>
      <c r="D22" s="21">
        <f t="shared" si="0"/>
        <v>77541.356445460508</v>
      </c>
      <c r="E22" s="22">
        <f t="shared" si="1"/>
        <v>13716.665409624522</v>
      </c>
      <c r="F22" s="22">
        <f t="shared" si="2"/>
        <v>400.06940778071521</v>
      </c>
      <c r="G22" s="21">
        <f t="shared" si="3"/>
        <v>277.75940778071521</v>
      </c>
      <c r="H22" s="23">
        <v>122.31</v>
      </c>
    </row>
    <row r="23" spans="1:8" ht="12.5" x14ac:dyDescent="0.25">
      <c r="A23" s="18">
        <v>13</v>
      </c>
      <c r="B23" s="19">
        <f t="shared" si="4"/>
        <v>119294.39453147769</v>
      </c>
      <c r="C23" s="20">
        <v>0.7</v>
      </c>
      <c r="D23" s="21">
        <f t="shared" si="0"/>
        <v>83506.076172034387</v>
      </c>
      <c r="E23" s="22">
        <f t="shared" si="1"/>
        <v>12356.211167433265</v>
      </c>
      <c r="F23" s="22">
        <f t="shared" si="2"/>
        <v>360.38949238347021</v>
      </c>
      <c r="G23" s="21">
        <f t="shared" si="3"/>
        <v>238.07949238347021</v>
      </c>
      <c r="H23" s="23">
        <v>122.31</v>
      </c>
    </row>
    <row r="24" spans="1:8" ht="12.5" x14ac:dyDescent="0.25">
      <c r="A24" s="18">
        <v>14</v>
      </c>
      <c r="B24" s="19">
        <f t="shared" si="4"/>
        <v>119294.39453147769</v>
      </c>
      <c r="C24" s="20">
        <v>0.75</v>
      </c>
      <c r="D24" s="21">
        <f t="shared" si="0"/>
        <v>89470.795898608267</v>
      </c>
      <c r="E24" s="22">
        <f t="shared" si="1"/>
        <v>10995.756925242009</v>
      </c>
      <c r="F24" s="22">
        <f t="shared" si="2"/>
        <v>320.70957698622522</v>
      </c>
      <c r="G24" s="21">
        <f t="shared" si="3"/>
        <v>198.39957698622518</v>
      </c>
      <c r="H24" s="23">
        <v>122.31</v>
      </c>
    </row>
    <row r="25" spans="1:8" ht="12.5" x14ac:dyDescent="0.25">
      <c r="A25" s="18">
        <v>15</v>
      </c>
      <c r="B25" s="19">
        <f t="shared" si="4"/>
        <v>119294.39453147769</v>
      </c>
      <c r="C25" s="20">
        <v>0.8</v>
      </c>
      <c r="D25" s="21">
        <f t="shared" si="0"/>
        <v>95435.515625182161</v>
      </c>
      <c r="E25" s="22">
        <f t="shared" si="1"/>
        <v>9635.3026830507461</v>
      </c>
      <c r="F25" s="22">
        <f t="shared" si="2"/>
        <v>281.0296615889801</v>
      </c>
      <c r="G25" s="21">
        <f t="shared" si="3"/>
        <v>158.7196615889801</v>
      </c>
      <c r="H25" s="23">
        <v>122.31</v>
      </c>
    </row>
    <row r="26" spans="1:8" ht="12.5" x14ac:dyDescent="0.25">
      <c r="A26" s="18">
        <v>16</v>
      </c>
      <c r="B26" s="19">
        <f t="shared" si="4"/>
        <v>119294.39453147769</v>
      </c>
      <c r="C26" s="20">
        <v>0.85</v>
      </c>
      <c r="D26" s="21">
        <f t="shared" si="0"/>
        <v>101400.23535175604</v>
      </c>
      <c r="E26" s="22">
        <f t="shared" si="1"/>
        <v>8274.8484408594904</v>
      </c>
      <c r="F26" s="22">
        <f t="shared" si="2"/>
        <v>241.34974619173511</v>
      </c>
      <c r="G26" s="21">
        <f t="shared" si="3"/>
        <v>119.03974619173511</v>
      </c>
      <c r="H26" s="23">
        <v>122.31</v>
      </c>
    </row>
    <row r="27" spans="1:8" ht="12.5" x14ac:dyDescent="0.25">
      <c r="A27" s="18">
        <v>17</v>
      </c>
      <c r="B27" s="19">
        <f t="shared" si="4"/>
        <v>119294.39453147769</v>
      </c>
      <c r="C27" s="20">
        <v>0.9</v>
      </c>
      <c r="D27" s="21">
        <f t="shared" si="0"/>
        <v>107364.95507832992</v>
      </c>
      <c r="E27" s="22">
        <f t="shared" si="1"/>
        <v>6914.394198668233</v>
      </c>
      <c r="F27" s="22">
        <f t="shared" si="2"/>
        <v>201.66983079449011</v>
      </c>
      <c r="G27" s="21">
        <f t="shared" si="3"/>
        <v>79.359830794490108</v>
      </c>
      <c r="H27" s="23">
        <v>122.31</v>
      </c>
    </row>
    <row r="28" spans="1:8" ht="12.5" x14ac:dyDescent="0.25">
      <c r="A28" s="18">
        <v>18</v>
      </c>
      <c r="B28" s="19">
        <f t="shared" si="4"/>
        <v>119294.39453147769</v>
      </c>
      <c r="C28" s="20">
        <v>0.95</v>
      </c>
      <c r="D28" s="21">
        <f t="shared" si="0"/>
        <v>113329.6748049038</v>
      </c>
      <c r="E28" s="22">
        <f t="shared" si="1"/>
        <v>5553.9399564769756</v>
      </c>
      <c r="F28" s="22">
        <f t="shared" si="2"/>
        <v>161.98991539724511</v>
      </c>
      <c r="G28" s="21">
        <f t="shared" si="3"/>
        <v>39.679915397245097</v>
      </c>
      <c r="H28" s="23">
        <v>122.31</v>
      </c>
    </row>
    <row r="29" spans="1:8" ht="12.5" x14ac:dyDescent="0.25">
      <c r="A29" s="25">
        <v>19</v>
      </c>
      <c r="B29" s="19">
        <f t="shared" si="4"/>
        <v>119294.39453147769</v>
      </c>
      <c r="C29" s="26">
        <v>1</v>
      </c>
      <c r="D29" s="27">
        <f t="shared" si="0"/>
        <v>119294.39453147769</v>
      </c>
      <c r="E29" s="28">
        <f>(F29*12)</f>
        <v>1467.72</v>
      </c>
      <c r="F29" s="28">
        <f t="shared" si="2"/>
        <v>122.31</v>
      </c>
      <c r="G29" s="27">
        <f t="shared" si="3"/>
        <v>0</v>
      </c>
      <c r="H29" s="23">
        <v>122.31</v>
      </c>
    </row>
    <row r="30" spans="1:8" ht="12.5" x14ac:dyDescent="0.25">
      <c r="C30" s="20"/>
    </row>
    <row r="45" spans="1:8" ht="13" x14ac:dyDescent="0.3">
      <c r="A45" s="29"/>
      <c r="B45" s="29"/>
      <c r="C45" s="29"/>
      <c r="D45" s="29"/>
      <c r="E45" s="29"/>
      <c r="F45" s="29"/>
      <c r="G45" s="29"/>
      <c r="H45" s="30"/>
    </row>
    <row r="46" spans="1:8" ht="12.5" x14ac:dyDescent="0.25">
      <c r="B46" s="8"/>
      <c r="C46" s="20"/>
      <c r="D46" s="21"/>
      <c r="G46" s="21"/>
      <c r="H46" s="23"/>
    </row>
    <row r="47" spans="1:8" ht="12.5" x14ac:dyDescent="0.25">
      <c r="B47" s="8"/>
      <c r="C47" s="20"/>
      <c r="D47" s="21"/>
      <c r="G47" s="21"/>
      <c r="H47" s="23"/>
    </row>
    <row r="48" spans="1:8" ht="12.5" x14ac:dyDescent="0.25">
      <c r="B48" s="8"/>
      <c r="C48" s="20"/>
      <c r="D48" s="21"/>
      <c r="G48" s="21"/>
      <c r="H48" s="23"/>
    </row>
    <row r="49" spans="1:8" ht="12.5" x14ac:dyDescent="0.25">
      <c r="B49" s="8"/>
      <c r="C49" s="20"/>
      <c r="D49" s="21"/>
      <c r="G49" s="21"/>
      <c r="H49" s="23"/>
    </row>
    <row r="50" spans="1:8" ht="12.5" x14ac:dyDescent="0.25">
      <c r="B50" s="8"/>
      <c r="C50" s="20"/>
      <c r="D50" s="21"/>
      <c r="G50" s="21"/>
      <c r="H50" s="23"/>
    </row>
    <row r="51" spans="1:8" ht="12.5" x14ac:dyDescent="0.25">
      <c r="B51" s="8"/>
      <c r="C51" s="20"/>
      <c r="D51" s="21"/>
      <c r="G51" s="21"/>
      <c r="H51" s="23"/>
    </row>
    <row r="52" spans="1:8" ht="12.5" x14ac:dyDescent="0.25">
      <c r="B52" s="8"/>
      <c r="C52" s="20"/>
      <c r="D52" s="21"/>
      <c r="G52" s="21"/>
      <c r="H52" s="23"/>
    </row>
    <row r="53" spans="1:8" ht="12.5" x14ac:dyDescent="0.25">
      <c r="B53" s="8"/>
      <c r="C53" s="20"/>
      <c r="D53" s="21"/>
      <c r="G53" s="21"/>
      <c r="H53" s="23"/>
    </row>
    <row r="54" spans="1:8" ht="12.5" x14ac:dyDescent="0.25">
      <c r="B54" s="8"/>
      <c r="C54" s="20"/>
      <c r="D54" s="21"/>
      <c r="G54" s="21"/>
      <c r="H54" s="23"/>
    </row>
    <row r="55" spans="1:8" ht="12.5" x14ac:dyDescent="0.25">
      <c r="B55" s="8"/>
      <c r="C55" s="20"/>
      <c r="D55" s="21"/>
      <c r="G55" s="21"/>
      <c r="H55" s="23"/>
    </row>
    <row r="56" spans="1:8" ht="12.5" x14ac:dyDescent="0.25">
      <c r="A56" s="18"/>
      <c r="B56" s="8"/>
      <c r="C56" s="20"/>
      <c r="D56" s="21"/>
      <c r="G56" s="21"/>
      <c r="H56" s="23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 13 at 110%</vt:lpstr>
      <vt:lpstr>No 13 at 100%</vt:lpstr>
      <vt:lpstr>No 13 at 90%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</dc:creator>
  <cp:lastModifiedBy>Amanda Jane Sowerby</cp:lastModifiedBy>
  <dcterms:created xsi:type="dcterms:W3CDTF">2025-02-27T20:58:05Z</dcterms:created>
  <dcterms:modified xsi:type="dcterms:W3CDTF">2025-03-08T11:56:05Z</dcterms:modified>
</cp:coreProperties>
</file>