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TT Finance\Housing Transfers\"/>
    </mc:Choice>
  </mc:AlternateContent>
  <xr:revisionPtr revIDLastSave="0" documentId="13_ncr:1_{05D9579F-0561-491D-823F-81A7AC067132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No 14 at 110%" sheetId="10" r:id="rId1"/>
    <sheet name="No 14 at 100%" sheetId="4" r:id="rId2"/>
    <sheet name="No 14 at 90%" sheetId="7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0" l="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D29" i="10"/>
  <c r="G29" i="10"/>
  <c r="F29" i="10"/>
  <c r="E29" i="10"/>
  <c r="D28" i="10"/>
  <c r="G28" i="10"/>
  <c r="F28" i="10"/>
  <c r="E28" i="10"/>
  <c r="D27" i="10"/>
  <c r="G27" i="10"/>
  <c r="F27" i="10"/>
  <c r="E27" i="10"/>
  <c r="D26" i="10"/>
  <c r="G26" i="10"/>
  <c r="F26" i="10"/>
  <c r="E26" i="10"/>
  <c r="D25" i="10"/>
  <c r="G25" i="10"/>
  <c r="F25" i="10"/>
  <c r="E25" i="10"/>
  <c r="D24" i="10"/>
  <c r="G24" i="10"/>
  <c r="F24" i="10"/>
  <c r="E24" i="10"/>
  <c r="D23" i="10"/>
  <c r="G23" i="10"/>
  <c r="F23" i="10"/>
  <c r="E23" i="10"/>
  <c r="D22" i="10"/>
  <c r="G22" i="10"/>
  <c r="F22" i="10"/>
  <c r="E22" i="10"/>
  <c r="D21" i="10"/>
  <c r="G21" i="10"/>
  <c r="F21" i="10"/>
  <c r="E21" i="10"/>
  <c r="D20" i="10"/>
  <c r="G20" i="10"/>
  <c r="F20" i="10"/>
  <c r="E20" i="10"/>
  <c r="D19" i="10"/>
  <c r="G19" i="10"/>
  <c r="F19" i="10"/>
  <c r="E19" i="10"/>
  <c r="D18" i="10"/>
  <c r="G18" i="10"/>
  <c r="F18" i="10"/>
  <c r="E18" i="10"/>
  <c r="D17" i="10"/>
  <c r="G17" i="10"/>
  <c r="F17" i="10"/>
  <c r="E17" i="10"/>
  <c r="D16" i="10"/>
  <c r="G16" i="10"/>
  <c r="F16" i="10"/>
  <c r="E16" i="10"/>
  <c r="D15" i="10"/>
  <c r="G15" i="10"/>
  <c r="F15" i="10"/>
  <c r="E15" i="10"/>
  <c r="D14" i="10"/>
  <c r="G14" i="10"/>
  <c r="F14" i="10"/>
  <c r="E14" i="10"/>
  <c r="D13" i="10"/>
  <c r="G13" i="10"/>
  <c r="F13" i="10"/>
  <c r="E13" i="10"/>
  <c r="D12" i="10"/>
  <c r="G12" i="10"/>
  <c r="F12" i="10"/>
  <c r="E12" i="10"/>
  <c r="D11" i="10"/>
  <c r="G11" i="10"/>
  <c r="F11" i="10"/>
  <c r="E11" i="10"/>
  <c r="B6" i="10"/>
  <c r="B5" i="7"/>
  <c r="B11" i="7"/>
  <c r="B12" i="7"/>
  <c r="B5" i="4"/>
  <c r="B6" i="4"/>
  <c r="B6" i="7"/>
  <c r="B13" i="7"/>
  <c r="D12" i="7"/>
  <c r="G12" i="7"/>
  <c r="F12" i="7"/>
  <c r="E12" i="7"/>
  <c r="D11" i="7"/>
  <c r="G11" i="7"/>
  <c r="F11" i="7"/>
  <c r="E11" i="7"/>
  <c r="B11" i="4"/>
  <c r="B14" i="7"/>
  <c r="D13" i="7"/>
  <c r="G13" i="7"/>
  <c r="F13" i="7"/>
  <c r="E13" i="7"/>
  <c r="B12" i="4"/>
  <c r="D11" i="4"/>
  <c r="G11" i="4"/>
  <c r="F11" i="4"/>
  <c r="E11" i="4"/>
  <c r="B15" i="7"/>
  <c r="D14" i="7"/>
  <c r="G14" i="7"/>
  <c r="F14" i="7"/>
  <c r="E14" i="7"/>
  <c r="B13" i="4"/>
  <c r="D12" i="4"/>
  <c r="G12" i="4"/>
  <c r="F12" i="4"/>
  <c r="E12" i="4"/>
  <c r="B16" i="7"/>
  <c r="D15" i="7"/>
  <c r="G15" i="7"/>
  <c r="F15" i="7"/>
  <c r="E15" i="7"/>
  <c r="B14" i="4"/>
  <c r="D13" i="4"/>
  <c r="G13" i="4"/>
  <c r="F13" i="4"/>
  <c r="E13" i="4"/>
  <c r="B17" i="7"/>
  <c r="D16" i="7"/>
  <c r="G16" i="7"/>
  <c r="F16" i="7"/>
  <c r="E16" i="7"/>
  <c r="D14" i="4"/>
  <c r="G14" i="4"/>
  <c r="F14" i="4"/>
  <c r="E14" i="4"/>
  <c r="B15" i="4"/>
  <c r="D17" i="7"/>
  <c r="G17" i="7"/>
  <c r="F17" i="7"/>
  <c r="E17" i="7"/>
  <c r="B18" i="7"/>
  <c r="B16" i="4"/>
  <c r="D15" i="4"/>
  <c r="G15" i="4"/>
  <c r="F15" i="4"/>
  <c r="E15" i="4"/>
  <c r="B19" i="7"/>
  <c r="D18" i="7"/>
  <c r="G18" i="7"/>
  <c r="F18" i="7"/>
  <c r="E18" i="7"/>
  <c r="B17" i="4"/>
  <c r="D16" i="4"/>
  <c r="G16" i="4"/>
  <c r="F16" i="4"/>
  <c r="E16" i="4"/>
  <c r="B20" i="7"/>
  <c r="D19" i="7"/>
  <c r="G19" i="7"/>
  <c r="F19" i="7"/>
  <c r="E19" i="7"/>
  <c r="D17" i="4"/>
  <c r="G17" i="4"/>
  <c r="F17" i="4"/>
  <c r="E17" i="4"/>
  <c r="B18" i="4"/>
  <c r="B21" i="7"/>
  <c r="D20" i="7"/>
  <c r="G20" i="7"/>
  <c r="F20" i="7"/>
  <c r="E20" i="7"/>
  <c r="B19" i="4"/>
  <c r="D18" i="4"/>
  <c r="G18" i="4"/>
  <c r="F18" i="4"/>
  <c r="E18" i="4"/>
  <c r="B22" i="7"/>
  <c r="D21" i="7"/>
  <c r="G21" i="7"/>
  <c r="F21" i="7"/>
  <c r="E21" i="7"/>
  <c r="D19" i="4"/>
  <c r="G19" i="4"/>
  <c r="F19" i="4"/>
  <c r="E19" i="4"/>
  <c r="B20" i="4"/>
  <c r="B23" i="7"/>
  <c r="D22" i="7"/>
  <c r="G22" i="7"/>
  <c r="F22" i="7"/>
  <c r="E22" i="7"/>
  <c r="B21" i="4"/>
  <c r="D20" i="4"/>
  <c r="G20" i="4"/>
  <c r="F20" i="4"/>
  <c r="E20" i="4"/>
  <c r="B24" i="7"/>
  <c r="D23" i="7"/>
  <c r="G23" i="7"/>
  <c r="F23" i="7"/>
  <c r="E23" i="7"/>
  <c r="B22" i="4"/>
  <c r="D21" i="4"/>
  <c r="G21" i="4"/>
  <c r="F21" i="4"/>
  <c r="E21" i="4"/>
  <c r="B25" i="7"/>
  <c r="D24" i="7"/>
  <c r="G24" i="7"/>
  <c r="F24" i="7"/>
  <c r="E24" i="7"/>
  <c r="B23" i="4"/>
  <c r="D22" i="4"/>
  <c r="G22" i="4"/>
  <c r="F22" i="4"/>
  <c r="E22" i="4"/>
  <c r="D25" i="7"/>
  <c r="G25" i="7"/>
  <c r="F25" i="7"/>
  <c r="E25" i="7"/>
  <c r="B26" i="7"/>
  <c r="B24" i="4"/>
  <c r="D23" i="4"/>
  <c r="G23" i="4"/>
  <c r="F23" i="4"/>
  <c r="E23" i="4"/>
  <c r="D26" i="7"/>
  <c r="G26" i="7"/>
  <c r="F26" i="7"/>
  <c r="E26" i="7"/>
  <c r="B27" i="7"/>
  <c r="D24" i="4"/>
  <c r="G24" i="4"/>
  <c r="F24" i="4"/>
  <c r="E24" i="4"/>
  <c r="B25" i="4"/>
  <c r="B28" i="7"/>
  <c r="D27" i="7"/>
  <c r="G27" i="7"/>
  <c r="F27" i="7"/>
  <c r="E27" i="7"/>
  <c r="D25" i="4"/>
  <c r="G25" i="4"/>
  <c r="F25" i="4"/>
  <c r="E25" i="4"/>
  <c r="B26" i="4"/>
  <c r="B29" i="7"/>
  <c r="D28" i="7"/>
  <c r="G28" i="7"/>
  <c r="F28" i="7"/>
  <c r="E28" i="7"/>
  <c r="B27" i="4"/>
  <c r="D26" i="4"/>
  <c r="G26" i="4"/>
  <c r="F26" i="4"/>
  <c r="E26" i="4"/>
  <c r="D29" i="7"/>
  <c r="G29" i="7"/>
  <c r="F29" i="7"/>
  <c r="E29" i="7"/>
  <c r="D27" i="4"/>
  <c r="G27" i="4"/>
  <c r="F27" i="4"/>
  <c r="E27" i="4"/>
  <c r="B28" i="4"/>
  <c r="B29" i="4"/>
  <c r="D29" i="4"/>
  <c r="G29" i="4"/>
  <c r="F29" i="4"/>
  <c r="E29" i="4"/>
  <c r="D28" i="4"/>
  <c r="G28" i="4"/>
  <c r="F28" i="4"/>
  <c r="E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Amanda</author>
  </authors>
  <commentList>
    <comment ref="B3" authorId="0" shapeId="0" xr:uid="{4C8E0683-43C9-4B85-9123-77E14263BF48}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As calculated using exit value prediction spreadsheet</t>
        </r>
      </text>
    </comment>
    <comment ref="B8" authorId="0" shapeId="0" xr:uid="{855AEB33-05C6-4DFA-95D2-71E28171D60B}">
      <text>
        <r>
          <rPr>
            <b/>
            <sz val="9"/>
            <color rgb="FF000000"/>
            <rFont val="Tahoma"/>
            <family val="2"/>
          </rPr>
          <t>Amanda: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Arial"/>
            <family val="2"/>
            <scheme val="minor"/>
          </rPr>
          <t>At start 2025</t>
        </r>
      </text>
    </comment>
    <comment ref="H10" authorId="0" shapeId="0" xr:uid="{2432B641-4979-4115-8865-099B62F53742}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As at Feb 25 - will likely increase from April 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Amanda</author>
  </authors>
  <commentList>
    <comment ref="B3" authorId="0" shapeId="0" xr:uid="{EEF6040E-5F76-4CE6-83FA-FB515D5365FA}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As calculated using exit value prediction spreadsheet</t>
        </r>
      </text>
    </comment>
    <comment ref="B8" authorId="0" shapeId="0" xr:uid="{AD9B8610-1CE3-4ABB-BF31-F334898F38EF}">
      <text>
        <r>
          <rPr>
            <b/>
            <sz val="9"/>
            <color rgb="FF000000"/>
            <rFont val="Tahoma"/>
            <family val="2"/>
          </rPr>
          <t>Amanda: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Arial"/>
            <family val="2"/>
            <scheme val="minor"/>
          </rPr>
          <t>At start 2025</t>
        </r>
      </text>
    </comment>
    <comment ref="H10" authorId="0" shapeId="0" xr:uid="{CC6D6805-6C2F-494A-90D6-7FAB27E99DA6}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As at Feb 25 - will likely increase from April 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Amanda</author>
  </authors>
  <commentList>
    <comment ref="B3" authorId="0" shapeId="0" xr:uid="{4CC9ACFB-0773-4E91-9F92-40BD9CF3EA25}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As calculated using exit value prediction spreadsheet</t>
        </r>
      </text>
    </comment>
    <comment ref="B8" authorId="0" shapeId="0" xr:uid="{0AE0D06E-B1BE-4FA5-8775-8E805034FC43}">
      <text>
        <r>
          <rPr>
            <b/>
            <sz val="9"/>
            <color rgb="FF000000"/>
            <rFont val="Tahoma"/>
            <family val="2"/>
          </rPr>
          <t>Amanda: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At start 2025</t>
        </r>
      </text>
    </comment>
    <comment ref="H10" authorId="0" shapeId="0" xr:uid="{2ED9CC1B-3B64-4EE8-8204-03222385232D}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As at Feb 25 - will likely increase from April 25</t>
        </r>
      </text>
    </comment>
  </commentList>
</comments>
</file>

<file path=xl/sharedStrings.xml><?xml version="1.0" encoding="utf-8"?>
<sst xmlns="http://schemas.openxmlformats.org/spreadsheetml/2006/main" count="51" uniqueCount="19">
  <si>
    <t>NOTE: all figures are indicative: EU price and interest rate in particular are prone to change</t>
  </si>
  <si>
    <t>Allocation</t>
  </si>
  <si>
    <t>Total Price</t>
  </si>
  <si>
    <t>10% Deposit</t>
  </si>
  <si>
    <t>Loan Period (months)</t>
  </si>
  <si>
    <t>Interest Rate</t>
  </si>
  <si>
    <t>Scenario</t>
  </si>
  <si>
    <t>Total Allocated Equity Unit Value (i.e. Price of the flat)</t>
  </si>
  <si>
    <t>Deposit %</t>
  </si>
  <si>
    <t>Deposit amount</t>
  </si>
  <si>
    <t>Minimum Total Household Net Income Required</t>
  </si>
  <si>
    <t>Minimum monthly debt repayment</t>
  </si>
  <si>
    <t>Projected House charge</t>
  </si>
  <si>
    <t>EU price at 10/09/2025</t>
  </si>
  <si>
    <t>No 14 one-bed second floor flat at 110% equity unit allocation</t>
  </si>
  <si>
    <t>No 14 one-bed second floor flat at 100% equity unit allocation</t>
  </si>
  <si>
    <t>No 14 one-bed second floor flat at 90% equity unit allocation</t>
  </si>
  <si>
    <t>*The total monthly payment includes the monthly debt repayment and house charge</t>
  </si>
  <si>
    <t>Total Monthly Payment*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</si>
</sst>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]#,##0.00"/>
    <numFmt numFmtId="165" formatCode="[$£]#,##0"/>
  </numFmts>
  <fonts count="20" x14ac:knownFonts="1">
    <font>
      <sz val="10"/>
      <color rgb="FF000000"/>
      <name val="Arial"/>
      <scheme val="minor"/>
    </font>
    <font>
      <b/>
      <sz val="12"/>
      <color theme="1"/>
      <name val="Arial"/>
      <family val="2"/>
    </font>
    <font>
      <b/>
      <sz val="12"/>
      <color rgb="FF615843"/>
      <name val="Verdana"/>
      <family val="2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615843"/>
      <name val="Verdana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5" fillId="2" borderId="2" xfId="0" applyFont="1" applyFill="1" applyBorder="1"/>
    <xf numFmtId="0" fontId="6" fillId="0" borderId="3" xfId="0" applyFont="1" applyBorder="1"/>
    <xf numFmtId="1" fontId="7" fillId="0" borderId="4" xfId="0" applyNumberFormat="1" applyFont="1" applyBorder="1" applyAlignment="1">
      <alignment horizontal="right"/>
    </xf>
    <xf numFmtId="164" fontId="8" fillId="0" borderId="0" xfId="0" applyNumberFormat="1" applyFont="1"/>
    <xf numFmtId="164" fontId="8" fillId="0" borderId="4" xfId="0" applyNumberFormat="1" applyFont="1" applyBorder="1"/>
    <xf numFmtId="0" fontId="9" fillId="0" borderId="3" xfId="0" applyFont="1" applyBorder="1"/>
    <xf numFmtId="164" fontId="10" fillId="0" borderId="4" xfId="0" applyNumberFormat="1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9" fillId="0" borderId="5" xfId="0" applyFont="1" applyBorder="1"/>
    <xf numFmtId="10" fontId="11" fillId="2" borderId="6" xfId="0" applyNumberFormat="1" applyFont="1" applyFill="1" applyBorder="1" applyAlignment="1">
      <alignment horizontal="right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165" fontId="4" fillId="0" borderId="7" xfId="0" applyNumberFormat="1" applyFont="1" applyBorder="1" applyAlignment="1">
      <alignment wrapText="1"/>
    </xf>
    <xf numFmtId="0" fontId="12" fillId="0" borderId="0" xfId="0" applyFont="1"/>
    <xf numFmtId="4" fontId="12" fillId="0" borderId="0" xfId="0" applyNumberFormat="1" applyFont="1"/>
    <xf numFmtId="9" fontId="12" fillId="0" borderId="0" xfId="0" applyNumberFormat="1" applyFont="1"/>
    <xf numFmtId="164" fontId="8" fillId="3" borderId="0" xfId="0" applyNumberFormat="1" applyFont="1" applyFill="1" applyAlignment="1">
      <alignment horizontal="right"/>
    </xf>
    <xf numFmtId="164" fontId="12" fillId="0" borderId="0" xfId="0" applyNumberFormat="1" applyFont="1"/>
    <xf numFmtId="164" fontId="13" fillId="0" borderId="0" xfId="0" applyNumberFormat="1" applyFont="1" applyAlignment="1">
      <alignment horizontal="right"/>
    </xf>
    <xf numFmtId="3" fontId="12" fillId="0" borderId="0" xfId="0" applyNumberFormat="1" applyFont="1"/>
    <xf numFmtId="0" fontId="12" fillId="0" borderId="8" xfId="0" applyFont="1" applyBorder="1"/>
    <xf numFmtId="9" fontId="12" fillId="0" borderId="8" xfId="0" applyNumberFormat="1" applyFont="1" applyBorder="1"/>
    <xf numFmtId="164" fontId="8" fillId="3" borderId="8" xfId="0" applyNumberFormat="1" applyFont="1" applyFill="1" applyBorder="1" applyAlignment="1">
      <alignment horizontal="right"/>
    </xf>
    <xf numFmtId="164" fontId="12" fillId="0" borderId="8" xfId="0" applyNumberFormat="1" applyFont="1" applyBorder="1"/>
    <xf numFmtId="0" fontId="6" fillId="0" borderId="0" xfId="0" applyFont="1" applyAlignment="1">
      <alignment wrapText="1"/>
    </xf>
    <xf numFmtId="165" fontId="4" fillId="0" borderId="0" xfId="0" applyNumberFormat="1" applyFont="1" applyAlignment="1">
      <alignment wrapText="1"/>
    </xf>
    <xf numFmtId="0" fontId="16" fillId="4" borderId="0" xfId="0" applyFont="1" applyFill="1"/>
    <xf numFmtId="0" fontId="0" fillId="4" borderId="0" xfId="0" applyFill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GB" b="0">
                <a:solidFill>
                  <a:srgbClr val="757575"/>
                </a:solidFill>
                <a:latin typeface="+mn-lt"/>
              </a:rPr>
              <a:t>Minimum Income required for various deposits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'No 14 at 110%'!$D$10</c:f>
              <c:strCache>
                <c:ptCount val="1"/>
                <c:pt idx="0">
                  <c:v>Deposit amount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'No 14 at 110%'!$A$11:$A$29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#,##0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'No 14 at 110%'!$D$11:$D$29</c:f>
              <c:numCache>
                <c:formatCode>[$£]#,##0.00</c:formatCode>
                <c:ptCount val="19"/>
                <c:pt idx="0">
                  <c:v>10113.670656477414</c:v>
                </c:pt>
                <c:pt idx="1">
                  <c:v>15170.505984716121</c:v>
                </c:pt>
                <c:pt idx="2">
                  <c:v>20227.341312954828</c:v>
                </c:pt>
                <c:pt idx="3">
                  <c:v>25284.176641193535</c:v>
                </c:pt>
                <c:pt idx="4">
                  <c:v>30341.011969432242</c:v>
                </c:pt>
                <c:pt idx="5">
                  <c:v>35397.847297670945</c:v>
                </c:pt>
                <c:pt idx="6">
                  <c:v>40454.682625909656</c:v>
                </c:pt>
                <c:pt idx="7">
                  <c:v>45511.517954148367</c:v>
                </c:pt>
                <c:pt idx="8">
                  <c:v>50568.35328238707</c:v>
                </c:pt>
                <c:pt idx="9">
                  <c:v>55625.188610625781</c:v>
                </c:pt>
                <c:pt idx="10">
                  <c:v>60682.023938864484</c:v>
                </c:pt>
                <c:pt idx="11">
                  <c:v>65738.859267103195</c:v>
                </c:pt>
                <c:pt idx="12">
                  <c:v>70795.694595341891</c:v>
                </c:pt>
                <c:pt idx="13">
                  <c:v>75852.529923580601</c:v>
                </c:pt>
                <c:pt idx="14">
                  <c:v>80909.365251819312</c:v>
                </c:pt>
                <c:pt idx="15">
                  <c:v>85966.200580058023</c:v>
                </c:pt>
                <c:pt idx="16">
                  <c:v>91023.035908296733</c:v>
                </c:pt>
                <c:pt idx="17">
                  <c:v>96079.871236535429</c:v>
                </c:pt>
                <c:pt idx="18">
                  <c:v>101136.70656477414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216-4130-8846-E5D29DB3A819}"/>
            </c:ext>
          </c:extLst>
        </c:ser>
        <c:ser>
          <c:idx val="1"/>
          <c:order val="1"/>
          <c:tx>
            <c:strRef>
              <c:f>'No 14 at 110%'!$E$10</c:f>
              <c:strCache>
                <c:ptCount val="1"/>
                <c:pt idx="0">
                  <c:v>Minimum Total Household Net Income Required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'No 14 at 110%'!$A$11:$A$29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#,##0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'No 14 at 110%'!$E$11:$E$29</c:f>
              <c:numCache>
                <c:formatCode>[$£]#,##0.00</c:formatCode>
                <c:ptCount val="19"/>
                <c:pt idx="0">
                  <c:v>23536.625419224674</c:v>
                </c:pt>
                <c:pt idx="1">
                  <c:v>22383.244641966157</c:v>
                </c:pt>
                <c:pt idx="2">
                  <c:v>21229.863864707644</c:v>
                </c:pt>
                <c:pt idx="3">
                  <c:v>20076.483087449124</c:v>
                </c:pt>
                <c:pt idx="4">
                  <c:v>18923.102310190614</c:v>
                </c:pt>
                <c:pt idx="5">
                  <c:v>17769.721532932101</c:v>
                </c:pt>
                <c:pt idx="6">
                  <c:v>16616.340755673587</c:v>
                </c:pt>
                <c:pt idx="7">
                  <c:v>15462.959978415072</c:v>
                </c:pt>
                <c:pt idx="8">
                  <c:v>14309.579201156561</c:v>
                </c:pt>
                <c:pt idx="9">
                  <c:v>13156.198423898046</c:v>
                </c:pt>
                <c:pt idx="10">
                  <c:v>12002.817646639534</c:v>
                </c:pt>
                <c:pt idx="11">
                  <c:v>10849.436869381021</c:v>
                </c:pt>
                <c:pt idx="12">
                  <c:v>9696.0560921225115</c:v>
                </c:pt>
                <c:pt idx="13">
                  <c:v>8542.6753148639946</c:v>
                </c:pt>
                <c:pt idx="14">
                  <c:v>7389.2945376054822</c:v>
                </c:pt>
                <c:pt idx="15">
                  <c:v>6235.913760346968</c:v>
                </c:pt>
                <c:pt idx="16">
                  <c:v>5082.5329830884539</c:v>
                </c:pt>
                <c:pt idx="17">
                  <c:v>3929.1522058299429</c:v>
                </c:pt>
                <c:pt idx="18">
                  <c:v>971.52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216-4130-8846-E5D29DB3A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415394"/>
        <c:axId val="1956382617"/>
      </c:barChart>
      <c:catAx>
        <c:axId val="11424153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0">
                    <a:solidFill>
                      <a:srgbClr val="000000"/>
                    </a:solidFill>
                    <a:latin typeface="+mn-lt"/>
                  </a:rPr>
                  <a:t>Deposit / income mix scenario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56382617"/>
        <c:crosses val="autoZero"/>
        <c:auto val="1"/>
        <c:lblAlgn val="ctr"/>
        <c:lblOffset val="100"/>
        <c:noMultiLvlLbl val="1"/>
      </c:catAx>
      <c:valAx>
        <c:axId val="19563826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4241539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GB" b="0">
                <a:solidFill>
                  <a:srgbClr val="757575"/>
                </a:solidFill>
                <a:latin typeface="+mn-lt"/>
              </a:rPr>
              <a:t>Minimum Income required for various deposits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'No 14 at 100%'!$D$10</c:f>
              <c:strCache>
                <c:ptCount val="1"/>
                <c:pt idx="0">
                  <c:v>Deposit amount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'No 14 at 100%'!$A$11:$A$29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#,##0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'No 14 at 100%'!$D$11:$D$29</c:f>
              <c:numCache>
                <c:formatCode>[$£]#,##0.00</c:formatCode>
                <c:ptCount val="19"/>
                <c:pt idx="0">
                  <c:v>9194.213173261056</c:v>
                </c:pt>
                <c:pt idx="1">
                  <c:v>13791.319759891581</c:v>
                </c:pt>
                <c:pt idx="2">
                  <c:v>18388.426346522112</c:v>
                </c:pt>
                <c:pt idx="3">
                  <c:v>22985.532933152637</c:v>
                </c:pt>
                <c:pt idx="4">
                  <c:v>27582.639519783163</c:v>
                </c:pt>
                <c:pt idx="5">
                  <c:v>32179.746106413691</c:v>
                </c:pt>
                <c:pt idx="6">
                  <c:v>36776.852693044224</c:v>
                </c:pt>
                <c:pt idx="7">
                  <c:v>41373.959279674746</c:v>
                </c:pt>
                <c:pt idx="8">
                  <c:v>45971.065866305275</c:v>
                </c:pt>
                <c:pt idx="9">
                  <c:v>50568.172452935803</c:v>
                </c:pt>
                <c:pt idx="10">
                  <c:v>55165.279039566325</c:v>
                </c:pt>
                <c:pt idx="11">
                  <c:v>59762.385626196861</c:v>
                </c:pt>
                <c:pt idx="12">
                  <c:v>64359.492212827383</c:v>
                </c:pt>
                <c:pt idx="13">
                  <c:v>68956.598799457919</c:v>
                </c:pt>
                <c:pt idx="14">
                  <c:v>73553.705386088448</c:v>
                </c:pt>
                <c:pt idx="15">
                  <c:v>78150.811972718962</c:v>
                </c:pt>
                <c:pt idx="16">
                  <c:v>82747.918559349491</c:v>
                </c:pt>
                <c:pt idx="17">
                  <c:v>87345.02514598002</c:v>
                </c:pt>
                <c:pt idx="18">
                  <c:v>91942.131732610549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43C-41C1-BE9E-5EFAC20EA69D}"/>
            </c:ext>
          </c:extLst>
        </c:ser>
        <c:ser>
          <c:idx val="1"/>
          <c:order val="1"/>
          <c:tx>
            <c:strRef>
              <c:f>'No 14 at 100%'!$E$10</c:f>
              <c:strCache>
                <c:ptCount val="1"/>
                <c:pt idx="0">
                  <c:v>Minimum Total Household Net Income Required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'No 14 at 100%'!$A$11:$A$29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#,##0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'No 14 at 100%'!$E$11:$E$29</c:f>
              <c:numCache>
                <c:formatCode>[$£]#,##0.00</c:formatCode>
                <c:ptCount val="19"/>
                <c:pt idx="0">
                  <c:v>21649.207565901284</c:v>
                </c:pt>
                <c:pt idx="1">
                  <c:v>20600.683336049624</c:v>
                </c:pt>
                <c:pt idx="2">
                  <c:v>19552.159106197963</c:v>
                </c:pt>
                <c:pt idx="3">
                  <c:v>18503.634876346307</c:v>
                </c:pt>
                <c:pt idx="4">
                  <c:v>17455.110646494646</c:v>
                </c:pt>
                <c:pt idx="5">
                  <c:v>16406.586416642989</c:v>
                </c:pt>
                <c:pt idx="6">
                  <c:v>15358.062186791327</c:v>
                </c:pt>
                <c:pt idx="7">
                  <c:v>14309.537956939672</c:v>
                </c:pt>
                <c:pt idx="8">
                  <c:v>13261.013727088011</c:v>
                </c:pt>
                <c:pt idx="9">
                  <c:v>12212.489497236356</c:v>
                </c:pt>
                <c:pt idx="10">
                  <c:v>11163.965267384698</c:v>
                </c:pt>
                <c:pt idx="11">
                  <c:v>10115.441037533037</c:v>
                </c:pt>
                <c:pt idx="12">
                  <c:v>9066.9168076813785</c:v>
                </c:pt>
                <c:pt idx="13">
                  <c:v>8018.3925778297198</c:v>
                </c:pt>
                <c:pt idx="14">
                  <c:v>6969.8683479780593</c:v>
                </c:pt>
                <c:pt idx="15">
                  <c:v>5921.3441181264043</c:v>
                </c:pt>
                <c:pt idx="16">
                  <c:v>4872.8198882747456</c:v>
                </c:pt>
                <c:pt idx="17">
                  <c:v>3824.2956584230878</c:v>
                </c:pt>
                <c:pt idx="18">
                  <c:v>971.52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43C-41C1-BE9E-5EFAC20EA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415394"/>
        <c:axId val="1956382617"/>
      </c:barChart>
      <c:catAx>
        <c:axId val="11424153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0">
                    <a:solidFill>
                      <a:srgbClr val="000000"/>
                    </a:solidFill>
                    <a:latin typeface="+mn-lt"/>
                  </a:rPr>
                  <a:t>Deposit / income mix scenario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56382617"/>
        <c:crosses val="autoZero"/>
        <c:auto val="1"/>
        <c:lblAlgn val="ctr"/>
        <c:lblOffset val="100"/>
        <c:noMultiLvlLbl val="1"/>
      </c:catAx>
      <c:valAx>
        <c:axId val="19563826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4241539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GB" b="0">
                <a:solidFill>
                  <a:srgbClr val="757575"/>
                </a:solidFill>
                <a:latin typeface="+mn-lt"/>
              </a:rPr>
              <a:t>Minimum Income required for various deposits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'No 14 at 90%'!$D$10</c:f>
              <c:strCache>
                <c:ptCount val="1"/>
                <c:pt idx="0">
                  <c:v>Deposit amount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'No 14 at 90%'!$A$11:$A$29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#,##0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'No 14 at 90%'!$D$11:$D$29</c:f>
              <c:numCache>
                <c:formatCode>[$£]#,##0.00</c:formatCode>
                <c:ptCount val="19"/>
                <c:pt idx="0">
                  <c:v>8274.8762430122079</c:v>
                </c:pt>
                <c:pt idx="1">
                  <c:v>12412.314364518312</c:v>
                </c:pt>
                <c:pt idx="2">
                  <c:v>16549.752486024416</c:v>
                </c:pt>
                <c:pt idx="3">
                  <c:v>20687.19060753052</c:v>
                </c:pt>
                <c:pt idx="4">
                  <c:v>24824.628729036624</c:v>
                </c:pt>
                <c:pt idx="5">
                  <c:v>28962.066850542724</c:v>
                </c:pt>
                <c:pt idx="6">
                  <c:v>33099.504972048831</c:v>
                </c:pt>
                <c:pt idx="7">
                  <c:v>37236.943093554939</c:v>
                </c:pt>
                <c:pt idx="8">
                  <c:v>41374.381215061039</c:v>
                </c:pt>
                <c:pt idx="9">
                  <c:v>45511.819336567147</c:v>
                </c:pt>
                <c:pt idx="10">
                  <c:v>49649.257458073247</c:v>
                </c:pt>
                <c:pt idx="11">
                  <c:v>53786.695579579355</c:v>
                </c:pt>
                <c:pt idx="12">
                  <c:v>57924.133701085448</c:v>
                </c:pt>
                <c:pt idx="13">
                  <c:v>62061.571822591563</c:v>
                </c:pt>
                <c:pt idx="14">
                  <c:v>66199.009944097663</c:v>
                </c:pt>
                <c:pt idx="15">
                  <c:v>70336.448065603763</c:v>
                </c:pt>
                <c:pt idx="16">
                  <c:v>74473.886187109878</c:v>
                </c:pt>
                <c:pt idx="17">
                  <c:v>78611.324308615964</c:v>
                </c:pt>
                <c:pt idx="18">
                  <c:v>82748.762430122079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FDE-460C-98A1-674C64AD0537}"/>
            </c:ext>
          </c:extLst>
        </c:ser>
        <c:ser>
          <c:idx val="1"/>
          <c:order val="1"/>
          <c:tx>
            <c:strRef>
              <c:f>'No 14 at 90%'!$E$10</c:f>
              <c:strCache>
                <c:ptCount val="1"/>
                <c:pt idx="0">
                  <c:v>Minimum Total Household Net Income Required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'No 14 at 90%'!$A$11:$A$29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#,##0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'No 14 at 90%'!$E$11:$E$29</c:f>
              <c:numCache>
                <c:formatCode>[$£]#,##0.00</c:formatCode>
                <c:ptCount val="19"/>
                <c:pt idx="0">
                  <c:v>19762.037177879232</c:v>
                </c:pt>
                <c:pt idx="1">
                  <c:v>18818.355747362133</c:v>
                </c:pt>
                <c:pt idx="2">
                  <c:v>17874.674316845034</c:v>
                </c:pt>
                <c:pt idx="3">
                  <c:v>16930.992886327931</c:v>
                </c:pt>
                <c:pt idx="4">
                  <c:v>15987.311455810834</c:v>
                </c:pt>
                <c:pt idx="5">
                  <c:v>15043.630025293731</c:v>
                </c:pt>
                <c:pt idx="6">
                  <c:v>14099.948594776632</c:v>
                </c:pt>
                <c:pt idx="7">
                  <c:v>13156.267164259531</c:v>
                </c:pt>
                <c:pt idx="8">
                  <c:v>12212.585733742431</c:v>
                </c:pt>
                <c:pt idx="9">
                  <c:v>11268.904303225328</c:v>
                </c:pt>
                <c:pt idx="10">
                  <c:v>10325.222872708233</c:v>
                </c:pt>
                <c:pt idx="11">
                  <c:v>9381.5414421911282</c:v>
                </c:pt>
                <c:pt idx="12">
                  <c:v>8437.8600116740308</c:v>
                </c:pt>
                <c:pt idx="13">
                  <c:v>7494.1785811569307</c:v>
                </c:pt>
                <c:pt idx="14">
                  <c:v>6550.4971506398297</c:v>
                </c:pt>
                <c:pt idx="15">
                  <c:v>5606.8157201227295</c:v>
                </c:pt>
                <c:pt idx="16">
                  <c:v>4663.1342896056276</c:v>
                </c:pt>
                <c:pt idx="17">
                  <c:v>3719.4528590885311</c:v>
                </c:pt>
                <c:pt idx="18">
                  <c:v>971.52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FDE-460C-98A1-674C64AD0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415394"/>
        <c:axId val="1956382617"/>
      </c:barChart>
      <c:catAx>
        <c:axId val="11424153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0">
                    <a:solidFill>
                      <a:srgbClr val="000000"/>
                    </a:solidFill>
                    <a:latin typeface="+mn-lt"/>
                  </a:rPr>
                  <a:t>Deposit / income mix scenario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56382617"/>
        <c:crosses val="autoZero"/>
        <c:auto val="1"/>
        <c:lblAlgn val="ctr"/>
        <c:lblOffset val="100"/>
        <c:noMultiLvlLbl val="1"/>
      </c:catAx>
      <c:valAx>
        <c:axId val="19563826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4241539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190500</xdr:rowOff>
    </xdr:from>
    <xdr:ext cx="8439150" cy="41052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AE9CD035-43EB-4CF3-9336-033C332ED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190500</xdr:rowOff>
    </xdr:from>
    <xdr:ext cx="8439150" cy="41052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4D29BCA1-852A-4930-82CA-A543B4C8C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190500</xdr:rowOff>
    </xdr:from>
    <xdr:ext cx="8439150" cy="41052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72C532A6-71FF-4FF4-A571-BE3BBA8A1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CC503-A877-4EEF-A091-1D0DBAB7CD8C}">
  <sheetPr>
    <outlinePr summaryBelow="0" summaryRight="0"/>
  </sheetPr>
  <dimension ref="A1:H56"/>
  <sheetViews>
    <sheetView workbookViewId="0">
      <selection activeCell="F9" sqref="F9"/>
    </sheetView>
  </sheetViews>
  <sheetFormatPr defaultColWidth="12.6328125" defaultRowHeight="15.75" customHeight="1" x14ac:dyDescent="0.25"/>
  <cols>
    <col min="1" max="1" width="20.6328125" customWidth="1"/>
    <col min="2" max="2" width="17.36328125" customWidth="1"/>
    <col min="3" max="3" width="9.90625" bestFit="1" customWidth="1"/>
    <col min="11" max="11" width="16.36328125" customWidth="1"/>
  </cols>
  <sheetData>
    <row r="1" spans="1:8" s="32" customFormat="1" ht="15.75" customHeight="1" x14ac:dyDescent="0.3">
      <c r="A1" s="31" t="s">
        <v>14</v>
      </c>
    </row>
    <row r="2" spans="1:8" ht="15.75" customHeight="1" x14ac:dyDescent="0.35">
      <c r="A2" s="1" t="s">
        <v>0</v>
      </c>
      <c r="B2" s="2"/>
      <c r="C2" s="3"/>
      <c r="D2" s="3"/>
      <c r="E2" s="3"/>
    </row>
    <row r="3" spans="1:8" ht="13.5" x14ac:dyDescent="0.3">
      <c r="A3" s="4" t="s">
        <v>13</v>
      </c>
      <c r="B3" s="5">
        <v>1.2055296751230618</v>
      </c>
    </row>
    <row r="4" spans="1:8" ht="13" x14ac:dyDescent="0.3">
      <c r="A4" s="6" t="s">
        <v>1</v>
      </c>
      <c r="B4" s="7">
        <v>83894</v>
      </c>
      <c r="C4" s="33"/>
      <c r="D4" s="8"/>
      <c r="E4" s="8"/>
    </row>
    <row r="5" spans="1:8" ht="13" x14ac:dyDescent="0.3">
      <c r="A5" s="6" t="s">
        <v>2</v>
      </c>
      <c r="B5" s="9">
        <f>B4*B3</f>
        <v>101136.70656477414</v>
      </c>
    </row>
    <row r="6" spans="1:8" ht="14" x14ac:dyDescent="0.3">
      <c r="A6" s="10" t="s">
        <v>3</v>
      </c>
      <c r="B6" s="11">
        <f>B5*0.1</f>
        <v>10113.670656477414</v>
      </c>
    </row>
    <row r="7" spans="1:8" ht="14" x14ac:dyDescent="0.3">
      <c r="A7" s="10" t="s">
        <v>4</v>
      </c>
      <c r="B7" s="12">
        <v>300</v>
      </c>
    </row>
    <row r="8" spans="1:8" ht="15.75" customHeight="1" x14ac:dyDescent="0.35">
      <c r="A8" s="13" t="s">
        <v>5</v>
      </c>
      <c r="B8" s="14">
        <v>6.3399999999999998E-2</v>
      </c>
    </row>
    <row r="9" spans="1:8" ht="15.75" customHeight="1" x14ac:dyDescent="0.25">
      <c r="F9" t="s">
        <v>17</v>
      </c>
    </row>
    <row r="10" spans="1:8" ht="65" x14ac:dyDescent="0.3">
      <c r="A10" s="15" t="s">
        <v>6</v>
      </c>
      <c r="B10" s="16" t="s">
        <v>7</v>
      </c>
      <c r="C10" s="16" t="s">
        <v>8</v>
      </c>
      <c r="D10" s="16" t="s">
        <v>9</v>
      </c>
      <c r="E10" s="16" t="s">
        <v>10</v>
      </c>
      <c r="F10" s="16" t="s">
        <v>18</v>
      </c>
      <c r="G10" s="16" t="s">
        <v>11</v>
      </c>
      <c r="H10" s="17" t="s">
        <v>12</v>
      </c>
    </row>
    <row r="11" spans="1:8" ht="15.75" customHeight="1" x14ac:dyDescent="0.25">
      <c r="A11" s="18">
        <v>1</v>
      </c>
      <c r="B11" s="19">
        <f>B5</f>
        <v>101136.70656477414</v>
      </c>
      <c r="C11" s="20">
        <v>0.1</v>
      </c>
      <c r="D11" s="21">
        <f t="shared" ref="D11:D29" si="0">B11*C11</f>
        <v>10113.670656477414</v>
      </c>
      <c r="E11" s="22">
        <f t="shared" ref="E11:E28" si="1">(F11*12)/0.35</f>
        <v>23536.625419224674</v>
      </c>
      <c r="F11" s="22">
        <f t="shared" ref="F11:F29" si="2">G11+H11</f>
        <v>686.48490806071959</v>
      </c>
      <c r="G11" s="21">
        <f t="shared" ref="G11:G29" si="3">PMT($B$8/12,$B$7,-(B11-D11))</f>
        <v>605.52490806071955</v>
      </c>
      <c r="H11" s="23">
        <v>80.959999999999994</v>
      </c>
    </row>
    <row r="12" spans="1:8" ht="15.75" customHeight="1" x14ac:dyDescent="0.25">
      <c r="A12" s="18">
        <v>2</v>
      </c>
      <c r="B12" s="19">
        <f>B11</f>
        <v>101136.70656477414</v>
      </c>
      <c r="C12" s="20">
        <v>0.15</v>
      </c>
      <c r="D12" s="21">
        <f t="shared" si="0"/>
        <v>15170.505984716121</v>
      </c>
      <c r="E12" s="22">
        <f t="shared" si="1"/>
        <v>22383.244641966157</v>
      </c>
      <c r="F12" s="22">
        <f t="shared" si="2"/>
        <v>652.84463539067951</v>
      </c>
      <c r="G12" s="21">
        <f t="shared" si="3"/>
        <v>571.88463539067948</v>
      </c>
      <c r="H12" s="23">
        <v>80.959999999999994</v>
      </c>
    </row>
    <row r="13" spans="1:8" ht="15.75" customHeight="1" x14ac:dyDescent="0.25">
      <c r="A13" s="18">
        <v>3</v>
      </c>
      <c r="B13" s="19">
        <f t="shared" ref="B13:B29" si="4">B12</f>
        <v>101136.70656477414</v>
      </c>
      <c r="C13" s="20">
        <v>0.2</v>
      </c>
      <c r="D13" s="21">
        <f t="shared" si="0"/>
        <v>20227.341312954828</v>
      </c>
      <c r="E13" s="22">
        <f t="shared" si="1"/>
        <v>21229.863864707644</v>
      </c>
      <c r="F13" s="22">
        <f t="shared" si="2"/>
        <v>619.20436272063955</v>
      </c>
      <c r="G13" s="21">
        <f t="shared" si="3"/>
        <v>538.24436272063951</v>
      </c>
      <c r="H13" s="23">
        <v>80.959999999999994</v>
      </c>
    </row>
    <row r="14" spans="1:8" ht="15.75" customHeight="1" x14ac:dyDescent="0.25">
      <c r="A14" s="18">
        <v>4</v>
      </c>
      <c r="B14" s="19">
        <f t="shared" si="4"/>
        <v>101136.70656477414</v>
      </c>
      <c r="C14" s="20">
        <v>0.25</v>
      </c>
      <c r="D14" s="21">
        <f t="shared" si="0"/>
        <v>25284.176641193535</v>
      </c>
      <c r="E14" s="22">
        <f t="shared" si="1"/>
        <v>20076.483087449124</v>
      </c>
      <c r="F14" s="22">
        <f t="shared" si="2"/>
        <v>585.56409005059948</v>
      </c>
      <c r="G14" s="21">
        <f t="shared" si="3"/>
        <v>504.6040900505995</v>
      </c>
      <c r="H14" s="23">
        <v>80.959999999999994</v>
      </c>
    </row>
    <row r="15" spans="1:8" ht="15.75" customHeight="1" x14ac:dyDescent="0.25">
      <c r="A15" s="18">
        <v>5</v>
      </c>
      <c r="B15" s="19">
        <f t="shared" si="4"/>
        <v>101136.70656477414</v>
      </c>
      <c r="C15" s="20">
        <v>0.3</v>
      </c>
      <c r="D15" s="21">
        <f t="shared" si="0"/>
        <v>30341.011969432242</v>
      </c>
      <c r="E15" s="22">
        <f t="shared" si="1"/>
        <v>18923.102310190614</v>
      </c>
      <c r="F15" s="22">
        <f t="shared" si="2"/>
        <v>551.92381738055951</v>
      </c>
      <c r="G15" s="21">
        <f t="shared" si="3"/>
        <v>470.96381738055948</v>
      </c>
      <c r="H15" s="23">
        <v>80.959999999999994</v>
      </c>
    </row>
    <row r="16" spans="1:8" ht="15.75" customHeight="1" x14ac:dyDescent="0.25">
      <c r="A16" s="18">
        <v>6</v>
      </c>
      <c r="B16" s="19">
        <f t="shared" si="4"/>
        <v>101136.70656477414</v>
      </c>
      <c r="C16" s="20">
        <v>0.35</v>
      </c>
      <c r="D16" s="21">
        <f t="shared" si="0"/>
        <v>35397.847297670945</v>
      </c>
      <c r="E16" s="22">
        <f t="shared" si="1"/>
        <v>17769.721532932101</v>
      </c>
      <c r="F16" s="22">
        <f t="shared" si="2"/>
        <v>518.28354471051955</v>
      </c>
      <c r="G16" s="21">
        <f t="shared" si="3"/>
        <v>437.32354471051957</v>
      </c>
      <c r="H16" s="23">
        <v>80.959999999999994</v>
      </c>
    </row>
    <row r="17" spans="1:8" ht="15.75" customHeight="1" x14ac:dyDescent="0.25">
      <c r="A17" s="18">
        <v>7</v>
      </c>
      <c r="B17" s="19">
        <f t="shared" si="4"/>
        <v>101136.70656477414</v>
      </c>
      <c r="C17" s="20">
        <v>0.4</v>
      </c>
      <c r="D17" s="21">
        <f t="shared" si="0"/>
        <v>40454.682625909656</v>
      </c>
      <c r="E17" s="22">
        <f t="shared" si="1"/>
        <v>16616.340755673587</v>
      </c>
      <c r="F17" s="22">
        <f t="shared" si="2"/>
        <v>484.64327204047959</v>
      </c>
      <c r="G17" s="21">
        <f t="shared" si="3"/>
        <v>403.68327204047961</v>
      </c>
      <c r="H17" s="23">
        <v>80.959999999999994</v>
      </c>
    </row>
    <row r="18" spans="1:8" ht="15.75" customHeight="1" x14ac:dyDescent="0.25">
      <c r="A18" s="18">
        <v>8</v>
      </c>
      <c r="B18" s="19">
        <f t="shared" si="4"/>
        <v>101136.70656477414</v>
      </c>
      <c r="C18" s="20">
        <v>0.45</v>
      </c>
      <c r="D18" s="21">
        <f t="shared" si="0"/>
        <v>45511.517954148367</v>
      </c>
      <c r="E18" s="22">
        <f t="shared" si="1"/>
        <v>15462.959978415072</v>
      </c>
      <c r="F18" s="22">
        <f t="shared" si="2"/>
        <v>451.00299937043957</v>
      </c>
      <c r="G18" s="21">
        <f t="shared" si="3"/>
        <v>370.04299937043959</v>
      </c>
      <c r="H18" s="23">
        <v>80.959999999999994</v>
      </c>
    </row>
    <row r="19" spans="1:8" ht="15.75" customHeight="1" x14ac:dyDescent="0.25">
      <c r="A19" s="18">
        <v>9</v>
      </c>
      <c r="B19" s="19">
        <f t="shared" si="4"/>
        <v>101136.70656477414</v>
      </c>
      <c r="C19" s="20">
        <v>0.5</v>
      </c>
      <c r="D19" s="21">
        <f t="shared" si="0"/>
        <v>50568.35328238707</v>
      </c>
      <c r="E19" s="22">
        <f t="shared" si="1"/>
        <v>14309.579201156561</v>
      </c>
      <c r="F19" s="22">
        <f t="shared" si="2"/>
        <v>417.36272670039966</v>
      </c>
      <c r="G19" s="21">
        <f t="shared" si="3"/>
        <v>336.40272670039968</v>
      </c>
      <c r="H19" s="23">
        <v>80.959999999999994</v>
      </c>
    </row>
    <row r="20" spans="1:8" ht="15.75" customHeight="1" x14ac:dyDescent="0.25">
      <c r="A20" s="18">
        <v>10</v>
      </c>
      <c r="B20" s="19">
        <f t="shared" si="4"/>
        <v>101136.70656477414</v>
      </c>
      <c r="C20" s="20">
        <v>0.55000000000000004</v>
      </c>
      <c r="D20" s="21">
        <f t="shared" si="0"/>
        <v>55625.188610625781</v>
      </c>
      <c r="E20" s="22">
        <f t="shared" si="1"/>
        <v>13156.198423898046</v>
      </c>
      <c r="F20" s="22">
        <f t="shared" si="2"/>
        <v>383.72245403035964</v>
      </c>
      <c r="G20" s="21">
        <f t="shared" si="3"/>
        <v>302.76245403035966</v>
      </c>
      <c r="H20" s="23">
        <v>80.959999999999994</v>
      </c>
    </row>
    <row r="21" spans="1:8" ht="15.75" customHeight="1" x14ac:dyDescent="0.25">
      <c r="A21" s="18">
        <v>11</v>
      </c>
      <c r="B21" s="19">
        <f t="shared" si="4"/>
        <v>101136.70656477414</v>
      </c>
      <c r="C21" s="20">
        <v>0.6</v>
      </c>
      <c r="D21" s="21">
        <f t="shared" si="0"/>
        <v>60682.023938864484</v>
      </c>
      <c r="E21" s="22">
        <f t="shared" si="1"/>
        <v>12002.817646639534</v>
      </c>
      <c r="F21" s="22">
        <f t="shared" si="2"/>
        <v>350.08218136031974</v>
      </c>
      <c r="G21" s="21">
        <f t="shared" si="3"/>
        <v>269.12218136031976</v>
      </c>
      <c r="H21" s="23">
        <v>80.959999999999994</v>
      </c>
    </row>
    <row r="22" spans="1:8" ht="12.5" x14ac:dyDescent="0.25">
      <c r="A22" s="24">
        <v>12</v>
      </c>
      <c r="B22" s="19">
        <f t="shared" si="4"/>
        <v>101136.70656477414</v>
      </c>
      <c r="C22" s="20">
        <v>0.65</v>
      </c>
      <c r="D22" s="21">
        <f t="shared" si="0"/>
        <v>65738.859267103195</v>
      </c>
      <c r="E22" s="22">
        <f t="shared" si="1"/>
        <v>10849.436869381021</v>
      </c>
      <c r="F22" s="22">
        <f t="shared" si="2"/>
        <v>316.44190869027972</v>
      </c>
      <c r="G22" s="21">
        <f t="shared" si="3"/>
        <v>235.48190869027974</v>
      </c>
      <c r="H22" s="23">
        <v>80.959999999999994</v>
      </c>
    </row>
    <row r="23" spans="1:8" ht="12.5" x14ac:dyDescent="0.25">
      <c r="A23" s="18">
        <v>13</v>
      </c>
      <c r="B23" s="19">
        <f t="shared" si="4"/>
        <v>101136.70656477414</v>
      </c>
      <c r="C23" s="20">
        <v>0.7</v>
      </c>
      <c r="D23" s="21">
        <f t="shared" si="0"/>
        <v>70795.694595341891</v>
      </c>
      <c r="E23" s="22">
        <f t="shared" si="1"/>
        <v>9696.0560921225115</v>
      </c>
      <c r="F23" s="22">
        <f t="shared" si="2"/>
        <v>282.80163602023987</v>
      </c>
      <c r="G23" s="21">
        <f t="shared" si="3"/>
        <v>201.84163602023986</v>
      </c>
      <c r="H23" s="23">
        <v>80.959999999999994</v>
      </c>
    </row>
    <row r="24" spans="1:8" ht="12.5" x14ac:dyDescent="0.25">
      <c r="A24" s="18">
        <v>14</v>
      </c>
      <c r="B24" s="19">
        <f t="shared" si="4"/>
        <v>101136.70656477414</v>
      </c>
      <c r="C24" s="20">
        <v>0.75</v>
      </c>
      <c r="D24" s="21">
        <f t="shared" si="0"/>
        <v>75852.529923580601</v>
      </c>
      <c r="E24" s="22">
        <f t="shared" si="1"/>
        <v>8542.6753148639946</v>
      </c>
      <c r="F24" s="22">
        <f t="shared" si="2"/>
        <v>249.16136335019985</v>
      </c>
      <c r="G24" s="21">
        <f t="shared" si="3"/>
        <v>168.20136335019987</v>
      </c>
      <c r="H24" s="23">
        <v>80.959999999999994</v>
      </c>
    </row>
    <row r="25" spans="1:8" ht="12.5" x14ac:dyDescent="0.25">
      <c r="A25" s="18">
        <v>15</v>
      </c>
      <c r="B25" s="19">
        <f t="shared" si="4"/>
        <v>101136.70656477414</v>
      </c>
      <c r="C25" s="20">
        <v>0.8</v>
      </c>
      <c r="D25" s="21">
        <f t="shared" si="0"/>
        <v>80909.365251819312</v>
      </c>
      <c r="E25" s="22">
        <f t="shared" si="1"/>
        <v>7389.2945376054822</v>
      </c>
      <c r="F25" s="22">
        <f t="shared" si="2"/>
        <v>215.52109068015989</v>
      </c>
      <c r="G25" s="21">
        <f t="shared" si="3"/>
        <v>134.56109068015988</v>
      </c>
      <c r="H25" s="23">
        <v>80.959999999999994</v>
      </c>
    </row>
    <row r="26" spans="1:8" ht="12.5" x14ac:dyDescent="0.25">
      <c r="A26" s="18">
        <v>16</v>
      </c>
      <c r="B26" s="19">
        <f t="shared" si="4"/>
        <v>101136.70656477414</v>
      </c>
      <c r="C26" s="20">
        <v>0.85</v>
      </c>
      <c r="D26" s="21">
        <f t="shared" si="0"/>
        <v>85966.200580058023</v>
      </c>
      <c r="E26" s="22">
        <f t="shared" si="1"/>
        <v>6235.913760346968</v>
      </c>
      <c r="F26" s="22">
        <f t="shared" si="2"/>
        <v>181.88081801011987</v>
      </c>
      <c r="G26" s="21">
        <f t="shared" si="3"/>
        <v>100.92081801011987</v>
      </c>
      <c r="H26" s="23">
        <v>80.959999999999994</v>
      </c>
    </row>
    <row r="27" spans="1:8" ht="12.5" x14ac:dyDescent="0.25">
      <c r="A27" s="18">
        <v>17</v>
      </c>
      <c r="B27" s="19">
        <f t="shared" si="4"/>
        <v>101136.70656477414</v>
      </c>
      <c r="C27" s="20">
        <v>0.9</v>
      </c>
      <c r="D27" s="21">
        <f t="shared" si="0"/>
        <v>91023.035908296733</v>
      </c>
      <c r="E27" s="22">
        <f t="shared" si="1"/>
        <v>5082.5329830884539</v>
      </c>
      <c r="F27" s="22">
        <f t="shared" si="2"/>
        <v>148.24054534007988</v>
      </c>
      <c r="G27" s="21">
        <f t="shared" si="3"/>
        <v>67.280545340079883</v>
      </c>
      <c r="H27" s="23">
        <v>80.959999999999994</v>
      </c>
    </row>
    <row r="28" spans="1:8" ht="12.5" x14ac:dyDescent="0.25">
      <c r="A28" s="18">
        <v>18</v>
      </c>
      <c r="B28" s="19">
        <f t="shared" si="4"/>
        <v>101136.70656477414</v>
      </c>
      <c r="C28" s="20">
        <v>0.95</v>
      </c>
      <c r="D28" s="21">
        <f t="shared" si="0"/>
        <v>96079.871236535429</v>
      </c>
      <c r="E28" s="22">
        <f t="shared" si="1"/>
        <v>3929.1522058299429</v>
      </c>
      <c r="F28" s="22">
        <f t="shared" si="2"/>
        <v>114.60027267004</v>
      </c>
      <c r="G28" s="21">
        <f t="shared" si="3"/>
        <v>33.640272670039998</v>
      </c>
      <c r="H28" s="23">
        <v>80.959999999999994</v>
      </c>
    </row>
    <row r="29" spans="1:8" ht="12.5" x14ac:dyDescent="0.25">
      <c r="A29" s="25">
        <v>19</v>
      </c>
      <c r="B29" s="19">
        <f t="shared" si="4"/>
        <v>101136.70656477414</v>
      </c>
      <c r="C29" s="26">
        <v>1</v>
      </c>
      <c r="D29" s="27">
        <f t="shared" si="0"/>
        <v>101136.70656477414</v>
      </c>
      <c r="E29" s="28">
        <f>(F29*12)</f>
        <v>971.52</v>
      </c>
      <c r="F29" s="28">
        <f t="shared" si="2"/>
        <v>80.959999999999994</v>
      </c>
      <c r="G29" s="27">
        <f t="shared" si="3"/>
        <v>0</v>
      </c>
      <c r="H29" s="23">
        <v>80.959999999999994</v>
      </c>
    </row>
    <row r="30" spans="1:8" ht="12.5" x14ac:dyDescent="0.25">
      <c r="C30" s="20"/>
    </row>
    <row r="45" spans="1:8" ht="13" x14ac:dyDescent="0.3">
      <c r="A45" s="29"/>
      <c r="B45" s="29"/>
      <c r="C45" s="29"/>
      <c r="D45" s="29"/>
      <c r="E45" s="29"/>
      <c r="F45" s="29"/>
      <c r="G45" s="29"/>
      <c r="H45" s="30"/>
    </row>
    <row r="46" spans="1:8" ht="12.5" x14ac:dyDescent="0.25">
      <c r="B46" s="8"/>
      <c r="C46" s="20"/>
      <c r="D46" s="21"/>
      <c r="G46" s="21"/>
      <c r="H46" s="23"/>
    </row>
    <row r="47" spans="1:8" ht="12.5" x14ac:dyDescent="0.25">
      <c r="B47" s="8"/>
      <c r="C47" s="20"/>
      <c r="D47" s="21"/>
      <c r="G47" s="21"/>
      <c r="H47" s="23"/>
    </row>
    <row r="48" spans="1:8" ht="12.5" x14ac:dyDescent="0.25">
      <c r="B48" s="8"/>
      <c r="C48" s="20"/>
      <c r="D48" s="21"/>
      <c r="G48" s="21"/>
      <c r="H48" s="23"/>
    </row>
    <row r="49" spans="1:8" ht="12.5" x14ac:dyDescent="0.25">
      <c r="B49" s="8"/>
      <c r="C49" s="20"/>
      <c r="D49" s="21"/>
      <c r="G49" s="21"/>
      <c r="H49" s="23"/>
    </row>
    <row r="50" spans="1:8" ht="12.5" x14ac:dyDescent="0.25">
      <c r="B50" s="8"/>
      <c r="C50" s="20"/>
      <c r="D50" s="21"/>
      <c r="G50" s="21"/>
      <c r="H50" s="23"/>
    </row>
    <row r="51" spans="1:8" ht="12.5" x14ac:dyDescent="0.25">
      <c r="B51" s="8"/>
      <c r="C51" s="20"/>
      <c r="D51" s="21"/>
      <c r="G51" s="21"/>
      <c r="H51" s="23"/>
    </row>
    <row r="52" spans="1:8" ht="12.5" x14ac:dyDescent="0.25">
      <c r="B52" s="8"/>
      <c r="C52" s="20"/>
      <c r="D52" s="21"/>
      <c r="G52" s="21"/>
      <c r="H52" s="23"/>
    </row>
    <row r="53" spans="1:8" ht="12.5" x14ac:dyDescent="0.25">
      <c r="B53" s="8"/>
      <c r="C53" s="20"/>
      <c r="D53" s="21"/>
      <c r="G53" s="21"/>
      <c r="H53" s="23"/>
    </row>
    <row r="54" spans="1:8" ht="12.5" x14ac:dyDescent="0.25">
      <c r="B54" s="8"/>
      <c r="C54" s="20"/>
      <c r="D54" s="21"/>
      <c r="G54" s="21"/>
      <c r="H54" s="23"/>
    </row>
    <row r="55" spans="1:8" ht="12.5" x14ac:dyDescent="0.25">
      <c r="B55" s="8"/>
      <c r="C55" s="20"/>
      <c r="D55" s="21"/>
      <c r="G55" s="21"/>
      <c r="H55" s="23"/>
    </row>
    <row r="56" spans="1:8" ht="12.5" x14ac:dyDescent="0.25">
      <c r="A56" s="18"/>
      <c r="B56" s="8"/>
      <c r="C56" s="20"/>
      <c r="D56" s="21"/>
      <c r="G56" s="21"/>
      <c r="H56" s="23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D44E3-33FC-450A-B42B-FA54CD85665D}">
  <sheetPr>
    <outlinePr summaryBelow="0" summaryRight="0"/>
  </sheetPr>
  <dimension ref="A1:H56"/>
  <sheetViews>
    <sheetView tabSelected="1" workbookViewId="0"/>
  </sheetViews>
  <sheetFormatPr defaultColWidth="12.6328125" defaultRowHeight="15.75" customHeight="1" x14ac:dyDescent="0.25"/>
  <cols>
    <col min="1" max="1" width="20.6328125" customWidth="1"/>
    <col min="2" max="2" width="17.36328125" customWidth="1"/>
    <col min="3" max="3" width="9.6328125" customWidth="1"/>
    <col min="11" max="11" width="16.36328125" customWidth="1"/>
  </cols>
  <sheetData>
    <row r="1" spans="1:8" s="32" customFormat="1" ht="15.75" customHeight="1" x14ac:dyDescent="0.3">
      <c r="A1" s="31" t="s">
        <v>15</v>
      </c>
    </row>
    <row r="2" spans="1:8" ht="15.75" customHeight="1" x14ac:dyDescent="0.35">
      <c r="A2" s="1" t="s">
        <v>0</v>
      </c>
      <c r="B2" s="2"/>
      <c r="C2" s="3"/>
      <c r="D2" s="3"/>
      <c r="E2" s="3"/>
    </row>
    <row r="3" spans="1:8" ht="13.5" x14ac:dyDescent="0.3">
      <c r="A3" s="4" t="s">
        <v>13</v>
      </c>
      <c r="B3" s="5">
        <v>1.2055296751230618</v>
      </c>
    </row>
    <row r="4" spans="1:8" ht="13" x14ac:dyDescent="0.3">
      <c r="A4" s="6" t="s">
        <v>1</v>
      </c>
      <c r="B4" s="7">
        <v>76267</v>
      </c>
      <c r="C4" s="8"/>
      <c r="D4" s="8"/>
      <c r="E4" s="8"/>
    </row>
    <row r="5" spans="1:8" ht="13" x14ac:dyDescent="0.3">
      <c r="A5" s="6" t="s">
        <v>2</v>
      </c>
      <c r="B5" s="9">
        <f>B4*B3</f>
        <v>91942.131732610549</v>
      </c>
    </row>
    <row r="6" spans="1:8" ht="14" x14ac:dyDescent="0.3">
      <c r="A6" s="10" t="s">
        <v>3</v>
      </c>
      <c r="B6" s="11">
        <f>B5*0.1</f>
        <v>9194.213173261056</v>
      </c>
    </row>
    <row r="7" spans="1:8" ht="14" x14ac:dyDescent="0.3">
      <c r="A7" s="10" t="s">
        <v>4</v>
      </c>
      <c r="B7" s="12">
        <v>300</v>
      </c>
    </row>
    <row r="8" spans="1:8" ht="15.75" customHeight="1" x14ac:dyDescent="0.35">
      <c r="A8" s="13" t="s">
        <v>5</v>
      </c>
      <c r="B8" s="14">
        <v>6.3399999999999998E-2</v>
      </c>
    </row>
    <row r="9" spans="1:8" ht="15.75" customHeight="1" x14ac:dyDescent="0.25">
      <c r="F9" t="s">
        <v>17</v>
      </c>
    </row>
    <row r="10" spans="1:8" ht="65" x14ac:dyDescent="0.3">
      <c r="A10" s="15" t="s">
        <v>6</v>
      </c>
      <c r="B10" s="16" t="s">
        <v>7</v>
      </c>
      <c r="C10" s="16" t="s">
        <v>8</v>
      </c>
      <c r="D10" s="16" t="s">
        <v>9</v>
      </c>
      <c r="E10" s="16" t="s">
        <v>10</v>
      </c>
      <c r="F10" s="16" t="s">
        <v>18</v>
      </c>
      <c r="G10" s="16" t="s">
        <v>11</v>
      </c>
      <c r="H10" s="17" t="s">
        <v>12</v>
      </c>
    </row>
    <row r="11" spans="1:8" ht="15.75" customHeight="1" x14ac:dyDescent="0.25">
      <c r="A11" s="18">
        <v>1</v>
      </c>
      <c r="B11" s="19">
        <f>B5</f>
        <v>91942.131732610549</v>
      </c>
      <c r="C11" s="20">
        <v>0.1</v>
      </c>
      <c r="D11" s="21">
        <f t="shared" ref="D11:D29" si="0">B11*C11</f>
        <v>9194.213173261056</v>
      </c>
      <c r="E11" s="22">
        <f t="shared" ref="E11:E28" si="1">(F11*12)/0.35</f>
        <v>21649.207565901284</v>
      </c>
      <c r="F11" s="22">
        <f t="shared" ref="F11:F29" si="2">G11+H11</f>
        <v>631.43522067212075</v>
      </c>
      <c r="G11" s="21">
        <f t="shared" ref="G11:G29" si="3">PMT($B$8/12,$B$7,-(B11-D11))</f>
        <v>550.47522067212071</v>
      </c>
      <c r="H11" s="23">
        <v>80.959999999999994</v>
      </c>
    </row>
    <row r="12" spans="1:8" ht="15.75" customHeight="1" x14ac:dyDescent="0.25">
      <c r="A12" s="18">
        <v>2</v>
      </c>
      <c r="B12" s="19">
        <f>B11</f>
        <v>91942.131732610549</v>
      </c>
      <c r="C12" s="20">
        <v>0.15</v>
      </c>
      <c r="D12" s="21">
        <f t="shared" si="0"/>
        <v>13791.319759891581</v>
      </c>
      <c r="E12" s="22">
        <f t="shared" si="1"/>
        <v>20600.683336049624</v>
      </c>
      <c r="F12" s="22">
        <f t="shared" si="2"/>
        <v>600.85326396811399</v>
      </c>
      <c r="G12" s="21">
        <f t="shared" si="3"/>
        <v>519.89326396811396</v>
      </c>
      <c r="H12" s="23">
        <v>80.959999999999994</v>
      </c>
    </row>
    <row r="13" spans="1:8" ht="15.75" customHeight="1" x14ac:dyDescent="0.25">
      <c r="A13" s="18">
        <v>3</v>
      </c>
      <c r="B13" s="19">
        <f t="shared" ref="B13:B29" si="4">B12</f>
        <v>91942.131732610549</v>
      </c>
      <c r="C13" s="20">
        <v>0.2</v>
      </c>
      <c r="D13" s="21">
        <f t="shared" si="0"/>
        <v>18388.426346522112</v>
      </c>
      <c r="E13" s="22">
        <f t="shared" si="1"/>
        <v>19552.159106197963</v>
      </c>
      <c r="F13" s="22">
        <f t="shared" si="2"/>
        <v>570.27130726410724</v>
      </c>
      <c r="G13" s="21">
        <f t="shared" si="3"/>
        <v>489.3113072641072</v>
      </c>
      <c r="H13" s="23">
        <v>80.959999999999994</v>
      </c>
    </row>
    <row r="14" spans="1:8" ht="15.75" customHeight="1" x14ac:dyDescent="0.25">
      <c r="A14" s="18">
        <v>4</v>
      </c>
      <c r="B14" s="19">
        <f t="shared" si="4"/>
        <v>91942.131732610549</v>
      </c>
      <c r="C14" s="20">
        <v>0.25</v>
      </c>
      <c r="D14" s="21">
        <f t="shared" si="0"/>
        <v>22985.532933152637</v>
      </c>
      <c r="E14" s="22">
        <f t="shared" si="1"/>
        <v>18503.634876346307</v>
      </c>
      <c r="F14" s="22">
        <f t="shared" si="2"/>
        <v>539.68935056010059</v>
      </c>
      <c r="G14" s="21">
        <f t="shared" si="3"/>
        <v>458.72935056010061</v>
      </c>
      <c r="H14" s="23">
        <v>80.959999999999994</v>
      </c>
    </row>
    <row r="15" spans="1:8" ht="15.75" customHeight="1" x14ac:dyDescent="0.25">
      <c r="A15" s="18">
        <v>5</v>
      </c>
      <c r="B15" s="19">
        <f t="shared" si="4"/>
        <v>91942.131732610549</v>
      </c>
      <c r="C15" s="20">
        <v>0.3</v>
      </c>
      <c r="D15" s="21">
        <f t="shared" si="0"/>
        <v>27582.639519783163</v>
      </c>
      <c r="E15" s="22">
        <f t="shared" si="1"/>
        <v>17455.110646494646</v>
      </c>
      <c r="F15" s="22">
        <f t="shared" si="2"/>
        <v>509.10739385609384</v>
      </c>
      <c r="G15" s="21">
        <f t="shared" si="3"/>
        <v>428.14739385609386</v>
      </c>
      <c r="H15" s="23">
        <v>80.959999999999994</v>
      </c>
    </row>
    <row r="16" spans="1:8" ht="15.75" customHeight="1" x14ac:dyDescent="0.25">
      <c r="A16" s="18">
        <v>6</v>
      </c>
      <c r="B16" s="19">
        <f t="shared" si="4"/>
        <v>91942.131732610549</v>
      </c>
      <c r="C16" s="20">
        <v>0.35</v>
      </c>
      <c r="D16" s="21">
        <f t="shared" si="0"/>
        <v>32179.746106413691</v>
      </c>
      <c r="E16" s="22">
        <f t="shared" si="1"/>
        <v>16406.586416642989</v>
      </c>
      <c r="F16" s="22">
        <f t="shared" si="2"/>
        <v>478.52543715208714</v>
      </c>
      <c r="G16" s="21">
        <f t="shared" si="3"/>
        <v>397.56543715208716</v>
      </c>
      <c r="H16" s="23">
        <v>80.959999999999994</v>
      </c>
    </row>
    <row r="17" spans="1:8" ht="15.75" customHeight="1" x14ac:dyDescent="0.25">
      <c r="A17" s="18">
        <v>7</v>
      </c>
      <c r="B17" s="19">
        <f t="shared" si="4"/>
        <v>91942.131732610549</v>
      </c>
      <c r="C17" s="20">
        <v>0.4</v>
      </c>
      <c r="D17" s="21">
        <f t="shared" si="0"/>
        <v>36776.852693044224</v>
      </c>
      <c r="E17" s="22">
        <f t="shared" si="1"/>
        <v>15358.062186791327</v>
      </c>
      <c r="F17" s="22">
        <f t="shared" si="2"/>
        <v>447.94348044808038</v>
      </c>
      <c r="G17" s="21">
        <f t="shared" si="3"/>
        <v>366.9834804480804</v>
      </c>
      <c r="H17" s="23">
        <v>80.959999999999994</v>
      </c>
    </row>
    <row r="18" spans="1:8" ht="15.75" customHeight="1" x14ac:dyDescent="0.25">
      <c r="A18" s="18">
        <v>8</v>
      </c>
      <c r="B18" s="19">
        <f t="shared" si="4"/>
        <v>91942.131732610549</v>
      </c>
      <c r="C18" s="20">
        <v>0.45</v>
      </c>
      <c r="D18" s="21">
        <f t="shared" si="0"/>
        <v>41373.959279674746</v>
      </c>
      <c r="E18" s="22">
        <f t="shared" si="1"/>
        <v>14309.537956939672</v>
      </c>
      <c r="F18" s="22">
        <f t="shared" si="2"/>
        <v>417.36152374407374</v>
      </c>
      <c r="G18" s="21">
        <f t="shared" si="3"/>
        <v>336.40152374407376</v>
      </c>
      <c r="H18" s="23">
        <v>80.959999999999994</v>
      </c>
    </row>
    <row r="19" spans="1:8" ht="15.75" customHeight="1" x14ac:dyDescent="0.25">
      <c r="A19" s="18">
        <v>9</v>
      </c>
      <c r="B19" s="19">
        <f t="shared" si="4"/>
        <v>91942.131732610549</v>
      </c>
      <c r="C19" s="20">
        <v>0.5</v>
      </c>
      <c r="D19" s="21">
        <f t="shared" si="0"/>
        <v>45971.065866305275</v>
      </c>
      <c r="E19" s="22">
        <f t="shared" si="1"/>
        <v>13261.013727088011</v>
      </c>
      <c r="F19" s="22">
        <f t="shared" si="2"/>
        <v>386.77956704006698</v>
      </c>
      <c r="G19" s="21">
        <f t="shared" si="3"/>
        <v>305.819567040067</v>
      </c>
      <c r="H19" s="23">
        <v>80.959999999999994</v>
      </c>
    </row>
    <row r="20" spans="1:8" ht="15.75" customHeight="1" x14ac:dyDescent="0.25">
      <c r="A20" s="18">
        <v>10</v>
      </c>
      <c r="B20" s="19">
        <f t="shared" si="4"/>
        <v>91942.131732610549</v>
      </c>
      <c r="C20" s="20">
        <v>0.55000000000000004</v>
      </c>
      <c r="D20" s="21">
        <f t="shared" si="0"/>
        <v>50568.172452935803</v>
      </c>
      <c r="E20" s="22">
        <f t="shared" si="1"/>
        <v>12212.489497236356</v>
      </c>
      <c r="F20" s="22">
        <f t="shared" si="2"/>
        <v>356.19761033606034</v>
      </c>
      <c r="G20" s="21">
        <f t="shared" si="3"/>
        <v>275.23761033606036</v>
      </c>
      <c r="H20" s="23">
        <v>80.959999999999994</v>
      </c>
    </row>
    <row r="21" spans="1:8" ht="15.75" customHeight="1" x14ac:dyDescent="0.25">
      <c r="A21" s="18">
        <v>11</v>
      </c>
      <c r="B21" s="19">
        <f t="shared" si="4"/>
        <v>91942.131732610549</v>
      </c>
      <c r="C21" s="20">
        <v>0.6</v>
      </c>
      <c r="D21" s="21">
        <f t="shared" si="0"/>
        <v>55165.279039566325</v>
      </c>
      <c r="E21" s="22">
        <f t="shared" si="1"/>
        <v>11163.965267384698</v>
      </c>
      <c r="F21" s="22">
        <f t="shared" si="2"/>
        <v>325.61565363205364</v>
      </c>
      <c r="G21" s="21">
        <f t="shared" si="3"/>
        <v>244.65565363205366</v>
      </c>
      <c r="H21" s="23">
        <v>80.959999999999994</v>
      </c>
    </row>
    <row r="22" spans="1:8" ht="12.5" x14ac:dyDescent="0.25">
      <c r="A22" s="24">
        <v>12</v>
      </c>
      <c r="B22" s="19">
        <f t="shared" si="4"/>
        <v>91942.131732610549</v>
      </c>
      <c r="C22" s="20">
        <v>0.65</v>
      </c>
      <c r="D22" s="21">
        <f t="shared" si="0"/>
        <v>59762.385626196861</v>
      </c>
      <c r="E22" s="22">
        <f t="shared" si="1"/>
        <v>10115.441037533037</v>
      </c>
      <c r="F22" s="22">
        <f t="shared" si="2"/>
        <v>295.03369692804688</v>
      </c>
      <c r="G22" s="21">
        <f t="shared" si="3"/>
        <v>214.0736969280469</v>
      </c>
      <c r="H22" s="23">
        <v>80.959999999999994</v>
      </c>
    </row>
    <row r="23" spans="1:8" ht="12.5" x14ac:dyDescent="0.25">
      <c r="A23" s="18">
        <v>13</v>
      </c>
      <c r="B23" s="19">
        <f t="shared" si="4"/>
        <v>91942.131732610549</v>
      </c>
      <c r="C23" s="20">
        <v>0.7</v>
      </c>
      <c r="D23" s="21">
        <f t="shared" si="0"/>
        <v>64359.492212827383</v>
      </c>
      <c r="E23" s="22">
        <f t="shared" si="1"/>
        <v>9066.9168076813785</v>
      </c>
      <c r="F23" s="22">
        <f t="shared" si="2"/>
        <v>264.45174022404018</v>
      </c>
      <c r="G23" s="21">
        <f t="shared" si="3"/>
        <v>183.4917402240402</v>
      </c>
      <c r="H23" s="23">
        <v>80.959999999999994</v>
      </c>
    </row>
    <row r="24" spans="1:8" ht="12.5" x14ac:dyDescent="0.25">
      <c r="A24" s="18">
        <v>14</v>
      </c>
      <c r="B24" s="19">
        <f t="shared" si="4"/>
        <v>91942.131732610549</v>
      </c>
      <c r="C24" s="20">
        <v>0.75</v>
      </c>
      <c r="D24" s="21">
        <f t="shared" si="0"/>
        <v>68956.598799457919</v>
      </c>
      <c r="E24" s="22">
        <f t="shared" si="1"/>
        <v>8018.3925778297198</v>
      </c>
      <c r="F24" s="22">
        <f t="shared" si="2"/>
        <v>233.86978352003348</v>
      </c>
      <c r="G24" s="21">
        <f t="shared" si="3"/>
        <v>152.90978352003347</v>
      </c>
      <c r="H24" s="23">
        <v>80.959999999999994</v>
      </c>
    </row>
    <row r="25" spans="1:8" ht="12.5" x14ac:dyDescent="0.25">
      <c r="A25" s="18">
        <v>15</v>
      </c>
      <c r="B25" s="19">
        <f t="shared" si="4"/>
        <v>91942.131732610549</v>
      </c>
      <c r="C25" s="20">
        <v>0.8</v>
      </c>
      <c r="D25" s="21">
        <f t="shared" si="0"/>
        <v>73553.705386088448</v>
      </c>
      <c r="E25" s="22">
        <f t="shared" si="1"/>
        <v>6969.8683479780593</v>
      </c>
      <c r="F25" s="22">
        <f t="shared" si="2"/>
        <v>203.28782681602672</v>
      </c>
      <c r="G25" s="21">
        <f t="shared" si="3"/>
        <v>122.32782681602674</v>
      </c>
      <c r="H25" s="23">
        <v>80.959999999999994</v>
      </c>
    </row>
    <row r="26" spans="1:8" ht="12.5" x14ac:dyDescent="0.25">
      <c r="A26" s="18">
        <v>16</v>
      </c>
      <c r="B26" s="19">
        <f t="shared" si="4"/>
        <v>91942.131732610549</v>
      </c>
      <c r="C26" s="20">
        <v>0.85</v>
      </c>
      <c r="D26" s="21">
        <f t="shared" si="0"/>
        <v>78150.811972718962</v>
      </c>
      <c r="E26" s="22">
        <f t="shared" si="1"/>
        <v>5921.3441181264043</v>
      </c>
      <c r="F26" s="22">
        <f t="shared" si="2"/>
        <v>172.70587011202014</v>
      </c>
      <c r="G26" s="21">
        <f t="shared" si="3"/>
        <v>91.745870112020143</v>
      </c>
      <c r="H26" s="23">
        <v>80.959999999999994</v>
      </c>
    </row>
    <row r="27" spans="1:8" ht="12.5" x14ac:dyDescent="0.25">
      <c r="A27" s="18">
        <v>17</v>
      </c>
      <c r="B27" s="19">
        <f t="shared" si="4"/>
        <v>91942.131732610549</v>
      </c>
      <c r="C27" s="20">
        <v>0.9</v>
      </c>
      <c r="D27" s="21">
        <f t="shared" si="0"/>
        <v>82747.918559349491</v>
      </c>
      <c r="E27" s="22">
        <f t="shared" si="1"/>
        <v>4872.8198882747456</v>
      </c>
      <c r="F27" s="22">
        <f t="shared" si="2"/>
        <v>142.12391340801341</v>
      </c>
      <c r="G27" s="21">
        <f t="shared" si="3"/>
        <v>61.163913408013421</v>
      </c>
      <c r="H27" s="23">
        <v>80.959999999999994</v>
      </c>
    </row>
    <row r="28" spans="1:8" ht="12.5" x14ac:dyDescent="0.25">
      <c r="A28" s="18">
        <v>18</v>
      </c>
      <c r="B28" s="19">
        <f t="shared" si="4"/>
        <v>91942.131732610549</v>
      </c>
      <c r="C28" s="20">
        <v>0.95</v>
      </c>
      <c r="D28" s="21">
        <f t="shared" si="0"/>
        <v>87345.02514598002</v>
      </c>
      <c r="E28" s="22">
        <f t="shared" si="1"/>
        <v>3824.2956584230878</v>
      </c>
      <c r="F28" s="22">
        <f t="shared" si="2"/>
        <v>111.54195670400671</v>
      </c>
      <c r="G28" s="21">
        <f t="shared" si="3"/>
        <v>30.581956704006711</v>
      </c>
      <c r="H28" s="23">
        <v>80.959999999999994</v>
      </c>
    </row>
    <row r="29" spans="1:8" ht="12.5" x14ac:dyDescent="0.25">
      <c r="A29" s="25">
        <v>19</v>
      </c>
      <c r="B29" s="19">
        <f t="shared" si="4"/>
        <v>91942.131732610549</v>
      </c>
      <c r="C29" s="26">
        <v>1</v>
      </c>
      <c r="D29" s="27">
        <f t="shared" si="0"/>
        <v>91942.131732610549</v>
      </c>
      <c r="E29" s="28">
        <f>(F29*12)</f>
        <v>971.52</v>
      </c>
      <c r="F29" s="28">
        <f t="shared" si="2"/>
        <v>80.959999999999994</v>
      </c>
      <c r="G29" s="27">
        <f t="shared" si="3"/>
        <v>0</v>
      </c>
      <c r="H29" s="23">
        <v>80.959999999999994</v>
      </c>
    </row>
    <row r="30" spans="1:8" ht="12.5" x14ac:dyDescent="0.25">
      <c r="C30" s="20"/>
    </row>
    <row r="45" spans="1:8" ht="13" x14ac:dyDescent="0.3">
      <c r="A45" s="29"/>
      <c r="B45" s="29"/>
      <c r="C45" s="29"/>
      <c r="D45" s="29"/>
      <c r="E45" s="29"/>
      <c r="F45" s="29"/>
      <c r="G45" s="29"/>
      <c r="H45" s="30"/>
    </row>
    <row r="46" spans="1:8" ht="12.5" x14ac:dyDescent="0.25">
      <c r="B46" s="8"/>
      <c r="C46" s="20"/>
      <c r="D46" s="21"/>
      <c r="G46" s="21"/>
      <c r="H46" s="23"/>
    </row>
    <row r="47" spans="1:8" ht="12.5" x14ac:dyDescent="0.25">
      <c r="B47" s="8"/>
      <c r="C47" s="20"/>
      <c r="D47" s="21"/>
      <c r="G47" s="21"/>
      <c r="H47" s="23"/>
    </row>
    <row r="48" spans="1:8" ht="12.5" x14ac:dyDescent="0.25">
      <c r="B48" s="8"/>
      <c r="C48" s="20"/>
      <c r="D48" s="21"/>
      <c r="G48" s="21"/>
      <c r="H48" s="23"/>
    </row>
    <row r="49" spans="1:8" ht="12.5" x14ac:dyDescent="0.25">
      <c r="B49" s="8"/>
      <c r="C49" s="20"/>
      <c r="D49" s="21"/>
      <c r="G49" s="21"/>
      <c r="H49" s="23"/>
    </row>
    <row r="50" spans="1:8" ht="12.5" x14ac:dyDescent="0.25">
      <c r="B50" s="8"/>
      <c r="C50" s="20"/>
      <c r="D50" s="21"/>
      <c r="G50" s="21"/>
      <c r="H50" s="23"/>
    </row>
    <row r="51" spans="1:8" ht="12.5" x14ac:dyDescent="0.25">
      <c r="B51" s="8"/>
      <c r="C51" s="20"/>
      <c r="D51" s="21"/>
      <c r="G51" s="21"/>
      <c r="H51" s="23"/>
    </row>
    <row r="52" spans="1:8" ht="12.5" x14ac:dyDescent="0.25">
      <c r="B52" s="8"/>
      <c r="C52" s="20"/>
      <c r="D52" s="21"/>
      <c r="G52" s="21"/>
      <c r="H52" s="23"/>
    </row>
    <row r="53" spans="1:8" ht="12.5" x14ac:dyDescent="0.25">
      <c r="B53" s="8"/>
      <c r="C53" s="20"/>
      <c r="D53" s="21"/>
      <c r="G53" s="21"/>
      <c r="H53" s="23"/>
    </row>
    <row r="54" spans="1:8" ht="12.5" x14ac:dyDescent="0.25">
      <c r="B54" s="8"/>
      <c r="C54" s="20"/>
      <c r="D54" s="21"/>
      <c r="G54" s="21"/>
      <c r="H54" s="23"/>
    </row>
    <row r="55" spans="1:8" ht="12.5" x14ac:dyDescent="0.25">
      <c r="B55" s="8"/>
      <c r="C55" s="20"/>
      <c r="D55" s="21"/>
      <c r="G55" s="21"/>
      <c r="H55" s="23"/>
    </row>
    <row r="56" spans="1:8" ht="12.5" x14ac:dyDescent="0.25">
      <c r="A56" s="18"/>
      <c r="B56" s="8"/>
      <c r="C56" s="20"/>
      <c r="D56" s="21"/>
      <c r="G56" s="21"/>
      <c r="H56" s="23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6A324-2BF9-4647-B37D-D6271F4276B7}">
  <sheetPr>
    <outlinePr summaryBelow="0" summaryRight="0"/>
  </sheetPr>
  <dimension ref="A1:H56"/>
  <sheetViews>
    <sheetView workbookViewId="0">
      <selection activeCell="H4" sqref="H4"/>
    </sheetView>
  </sheetViews>
  <sheetFormatPr defaultColWidth="12.6328125" defaultRowHeight="15.75" customHeight="1" x14ac:dyDescent="0.25"/>
  <cols>
    <col min="1" max="1" width="20.6328125" customWidth="1"/>
    <col min="2" max="2" width="17.36328125" customWidth="1"/>
    <col min="3" max="3" width="9.6328125" customWidth="1"/>
    <col min="11" max="11" width="16.36328125" customWidth="1"/>
  </cols>
  <sheetData>
    <row r="1" spans="1:8" s="32" customFormat="1" ht="15.75" customHeight="1" x14ac:dyDescent="0.3">
      <c r="A1" s="31" t="s">
        <v>16</v>
      </c>
    </row>
    <row r="2" spans="1:8" ht="15.75" customHeight="1" x14ac:dyDescent="0.35">
      <c r="A2" s="1" t="s">
        <v>0</v>
      </c>
      <c r="B2" s="2"/>
      <c r="C2" s="3"/>
      <c r="D2" s="3"/>
      <c r="E2" s="3"/>
    </row>
    <row r="3" spans="1:8" ht="13.5" x14ac:dyDescent="0.3">
      <c r="A3" s="4" t="s">
        <v>13</v>
      </c>
      <c r="B3" s="5">
        <v>1.2055296751230618</v>
      </c>
    </row>
    <row r="4" spans="1:8" ht="13" x14ac:dyDescent="0.3">
      <c r="A4" s="6" t="s">
        <v>1</v>
      </c>
      <c r="B4" s="7">
        <v>68641</v>
      </c>
      <c r="C4" s="8"/>
      <c r="D4" s="8"/>
      <c r="E4" s="8"/>
    </row>
    <row r="5" spans="1:8" ht="13" x14ac:dyDescent="0.3">
      <c r="A5" s="6" t="s">
        <v>2</v>
      </c>
      <c r="B5" s="9">
        <f>B4*B3</f>
        <v>82748.762430122079</v>
      </c>
    </row>
    <row r="6" spans="1:8" ht="14" x14ac:dyDescent="0.3">
      <c r="A6" s="10" t="s">
        <v>3</v>
      </c>
      <c r="B6" s="11">
        <f>B5*0.1</f>
        <v>8274.8762430122079</v>
      </c>
    </row>
    <row r="7" spans="1:8" ht="14" x14ac:dyDescent="0.3">
      <c r="A7" s="10" t="s">
        <v>4</v>
      </c>
      <c r="B7" s="12">
        <v>300</v>
      </c>
    </row>
    <row r="8" spans="1:8" ht="15.75" customHeight="1" x14ac:dyDescent="0.35">
      <c r="A8" s="13" t="s">
        <v>5</v>
      </c>
      <c r="B8" s="14">
        <v>6.3399999999999998E-2</v>
      </c>
    </row>
    <row r="9" spans="1:8" ht="15.75" customHeight="1" x14ac:dyDescent="0.25">
      <c r="F9" t="s">
        <v>17</v>
      </c>
    </row>
    <row r="10" spans="1:8" ht="65" x14ac:dyDescent="0.3">
      <c r="A10" s="15" t="s">
        <v>6</v>
      </c>
      <c r="B10" s="16" t="s">
        <v>7</v>
      </c>
      <c r="C10" s="16" t="s">
        <v>8</v>
      </c>
      <c r="D10" s="16" t="s">
        <v>9</v>
      </c>
      <c r="E10" s="16" t="s">
        <v>10</v>
      </c>
      <c r="F10" s="16" t="s">
        <v>18</v>
      </c>
      <c r="G10" s="16" t="s">
        <v>11</v>
      </c>
      <c r="H10" s="17" t="s">
        <v>12</v>
      </c>
    </row>
    <row r="11" spans="1:8" ht="15.75" customHeight="1" x14ac:dyDescent="0.25">
      <c r="A11" s="18">
        <v>1</v>
      </c>
      <c r="B11" s="19">
        <f>B5</f>
        <v>82748.762430122079</v>
      </c>
      <c r="C11" s="20">
        <v>0.1</v>
      </c>
      <c r="D11" s="21">
        <f t="shared" ref="D11:D29" si="0">B11*C11</f>
        <v>8274.8762430122079</v>
      </c>
      <c r="E11" s="22">
        <f t="shared" ref="E11:E28" si="1">(F11*12)/0.35</f>
        <v>19762.037177879232</v>
      </c>
      <c r="F11" s="22">
        <f t="shared" ref="F11:F29" si="2">G11+H11</f>
        <v>576.39275102147758</v>
      </c>
      <c r="G11" s="21">
        <f t="shared" ref="G11:G29" si="3">PMT($B$8/12,$B$7,-(B11-D11))</f>
        <v>495.43275102147754</v>
      </c>
      <c r="H11" s="23">
        <v>80.959999999999994</v>
      </c>
    </row>
    <row r="12" spans="1:8" ht="15.75" customHeight="1" x14ac:dyDescent="0.25">
      <c r="A12" s="18">
        <v>2</v>
      </c>
      <c r="B12" s="19">
        <f>B11</f>
        <v>82748.762430122079</v>
      </c>
      <c r="C12" s="20">
        <v>0.15</v>
      </c>
      <c r="D12" s="21">
        <f t="shared" si="0"/>
        <v>12412.314364518312</v>
      </c>
      <c r="E12" s="22">
        <f t="shared" si="1"/>
        <v>18818.355747362133</v>
      </c>
      <c r="F12" s="22">
        <f t="shared" si="2"/>
        <v>548.86870929806219</v>
      </c>
      <c r="G12" s="21">
        <f t="shared" si="3"/>
        <v>467.90870929806215</v>
      </c>
      <c r="H12" s="23">
        <v>80.959999999999994</v>
      </c>
    </row>
    <row r="13" spans="1:8" ht="15.75" customHeight="1" x14ac:dyDescent="0.25">
      <c r="A13" s="18">
        <v>3</v>
      </c>
      <c r="B13" s="19">
        <f t="shared" ref="B13:B29" si="4">B12</f>
        <v>82748.762430122079</v>
      </c>
      <c r="C13" s="20">
        <v>0.2</v>
      </c>
      <c r="D13" s="21">
        <f t="shared" si="0"/>
        <v>16549.752486024416</v>
      </c>
      <c r="E13" s="22">
        <f t="shared" si="1"/>
        <v>17874.674316845034</v>
      </c>
      <c r="F13" s="22">
        <f t="shared" si="2"/>
        <v>521.34466757464679</v>
      </c>
      <c r="G13" s="21">
        <f t="shared" si="3"/>
        <v>440.38466757464681</v>
      </c>
      <c r="H13" s="23">
        <v>80.959999999999994</v>
      </c>
    </row>
    <row r="14" spans="1:8" ht="15.75" customHeight="1" x14ac:dyDescent="0.25">
      <c r="A14" s="18">
        <v>4</v>
      </c>
      <c r="B14" s="19">
        <f t="shared" si="4"/>
        <v>82748.762430122079</v>
      </c>
      <c r="C14" s="20">
        <v>0.25</v>
      </c>
      <c r="D14" s="21">
        <f t="shared" si="0"/>
        <v>20687.19060753052</v>
      </c>
      <c r="E14" s="22">
        <f t="shared" si="1"/>
        <v>16930.992886327931</v>
      </c>
      <c r="F14" s="22">
        <f t="shared" si="2"/>
        <v>493.82062585123134</v>
      </c>
      <c r="G14" s="21">
        <f t="shared" si="3"/>
        <v>412.86062585123136</v>
      </c>
      <c r="H14" s="23">
        <v>80.959999999999994</v>
      </c>
    </row>
    <row r="15" spans="1:8" ht="15.75" customHeight="1" x14ac:dyDescent="0.25">
      <c r="A15" s="18">
        <v>5</v>
      </c>
      <c r="B15" s="19">
        <f t="shared" si="4"/>
        <v>82748.762430122079</v>
      </c>
      <c r="C15" s="20">
        <v>0.3</v>
      </c>
      <c r="D15" s="21">
        <f t="shared" si="0"/>
        <v>24824.628729036624</v>
      </c>
      <c r="E15" s="22">
        <f t="shared" si="1"/>
        <v>15987.311455810834</v>
      </c>
      <c r="F15" s="22">
        <f t="shared" si="2"/>
        <v>466.29658412781595</v>
      </c>
      <c r="G15" s="21">
        <f t="shared" si="3"/>
        <v>385.33658412781597</v>
      </c>
      <c r="H15" s="23">
        <v>80.959999999999994</v>
      </c>
    </row>
    <row r="16" spans="1:8" ht="15.75" customHeight="1" x14ac:dyDescent="0.25">
      <c r="A16" s="18">
        <v>6</v>
      </c>
      <c r="B16" s="19">
        <f t="shared" si="4"/>
        <v>82748.762430122079</v>
      </c>
      <c r="C16" s="20">
        <v>0.35</v>
      </c>
      <c r="D16" s="21">
        <f t="shared" si="0"/>
        <v>28962.066850542724</v>
      </c>
      <c r="E16" s="22">
        <f t="shared" si="1"/>
        <v>15043.630025293731</v>
      </c>
      <c r="F16" s="22">
        <f t="shared" si="2"/>
        <v>438.7725424044005</v>
      </c>
      <c r="G16" s="21">
        <f t="shared" si="3"/>
        <v>357.81254240440052</v>
      </c>
      <c r="H16" s="23">
        <v>80.959999999999994</v>
      </c>
    </row>
    <row r="17" spans="1:8" ht="15.75" customHeight="1" x14ac:dyDescent="0.25">
      <c r="A17" s="18">
        <v>7</v>
      </c>
      <c r="B17" s="19">
        <f t="shared" si="4"/>
        <v>82748.762430122079</v>
      </c>
      <c r="C17" s="20">
        <v>0.4</v>
      </c>
      <c r="D17" s="21">
        <f t="shared" si="0"/>
        <v>33099.504972048831</v>
      </c>
      <c r="E17" s="22">
        <f t="shared" si="1"/>
        <v>14099.948594776632</v>
      </c>
      <c r="F17" s="22">
        <f t="shared" si="2"/>
        <v>411.24850068098505</v>
      </c>
      <c r="G17" s="21">
        <f t="shared" si="3"/>
        <v>330.28850068098507</v>
      </c>
      <c r="H17" s="23">
        <v>80.959999999999994</v>
      </c>
    </row>
    <row r="18" spans="1:8" ht="15.75" customHeight="1" x14ac:dyDescent="0.25">
      <c r="A18" s="18">
        <v>8</v>
      </c>
      <c r="B18" s="19">
        <f t="shared" si="4"/>
        <v>82748.762430122079</v>
      </c>
      <c r="C18" s="20">
        <v>0.45</v>
      </c>
      <c r="D18" s="21">
        <f t="shared" si="0"/>
        <v>37236.943093554939</v>
      </c>
      <c r="E18" s="22">
        <f t="shared" si="1"/>
        <v>13156.267164259531</v>
      </c>
      <c r="F18" s="22">
        <f t="shared" si="2"/>
        <v>383.7244589575696</v>
      </c>
      <c r="G18" s="21">
        <f t="shared" si="3"/>
        <v>302.76445895756962</v>
      </c>
      <c r="H18" s="23">
        <v>80.959999999999994</v>
      </c>
    </row>
    <row r="19" spans="1:8" ht="15.75" customHeight="1" x14ac:dyDescent="0.25">
      <c r="A19" s="18">
        <v>9</v>
      </c>
      <c r="B19" s="19">
        <f t="shared" si="4"/>
        <v>82748.762430122079</v>
      </c>
      <c r="C19" s="20">
        <v>0.5</v>
      </c>
      <c r="D19" s="21">
        <f t="shared" si="0"/>
        <v>41374.381215061039</v>
      </c>
      <c r="E19" s="22">
        <f t="shared" si="1"/>
        <v>12212.585733742431</v>
      </c>
      <c r="F19" s="22">
        <f t="shared" si="2"/>
        <v>356.2004172341542</v>
      </c>
      <c r="G19" s="21">
        <f t="shared" si="3"/>
        <v>275.24041723415422</v>
      </c>
      <c r="H19" s="23">
        <v>80.959999999999994</v>
      </c>
    </row>
    <row r="20" spans="1:8" ht="15.75" customHeight="1" x14ac:dyDescent="0.25">
      <c r="A20" s="18">
        <v>10</v>
      </c>
      <c r="B20" s="19">
        <f t="shared" si="4"/>
        <v>82748.762430122079</v>
      </c>
      <c r="C20" s="20">
        <v>0.55000000000000004</v>
      </c>
      <c r="D20" s="21">
        <f t="shared" si="0"/>
        <v>45511.819336567147</v>
      </c>
      <c r="E20" s="22">
        <f t="shared" si="1"/>
        <v>11268.904303225328</v>
      </c>
      <c r="F20" s="22">
        <f t="shared" si="2"/>
        <v>328.67637551073875</v>
      </c>
      <c r="G20" s="21">
        <f t="shared" si="3"/>
        <v>247.71637551073877</v>
      </c>
      <c r="H20" s="23">
        <v>80.959999999999994</v>
      </c>
    </row>
    <row r="21" spans="1:8" ht="15.75" customHeight="1" x14ac:dyDescent="0.25">
      <c r="A21" s="18">
        <v>11</v>
      </c>
      <c r="B21" s="19">
        <f t="shared" si="4"/>
        <v>82748.762430122079</v>
      </c>
      <c r="C21" s="20">
        <v>0.6</v>
      </c>
      <c r="D21" s="21">
        <f t="shared" si="0"/>
        <v>49649.257458073247</v>
      </c>
      <c r="E21" s="22">
        <f t="shared" si="1"/>
        <v>10325.222872708233</v>
      </c>
      <c r="F21" s="22">
        <f t="shared" si="2"/>
        <v>301.15233378732341</v>
      </c>
      <c r="G21" s="21">
        <f t="shared" si="3"/>
        <v>220.19233378732341</v>
      </c>
      <c r="H21" s="23">
        <v>80.959999999999994</v>
      </c>
    </row>
    <row r="22" spans="1:8" ht="12.5" x14ac:dyDescent="0.25">
      <c r="A22" s="24">
        <v>12</v>
      </c>
      <c r="B22" s="19">
        <f t="shared" si="4"/>
        <v>82748.762430122079</v>
      </c>
      <c r="C22" s="20">
        <v>0.65</v>
      </c>
      <c r="D22" s="21">
        <f t="shared" si="0"/>
        <v>53786.695579579355</v>
      </c>
      <c r="E22" s="22">
        <f t="shared" si="1"/>
        <v>9381.5414421911282</v>
      </c>
      <c r="F22" s="22">
        <f t="shared" si="2"/>
        <v>273.62829206390791</v>
      </c>
      <c r="G22" s="21">
        <f t="shared" si="3"/>
        <v>192.66829206390793</v>
      </c>
      <c r="H22" s="23">
        <v>80.959999999999994</v>
      </c>
    </row>
    <row r="23" spans="1:8" ht="12.5" x14ac:dyDescent="0.25">
      <c r="A23" s="18">
        <v>13</v>
      </c>
      <c r="B23" s="19">
        <f t="shared" si="4"/>
        <v>82748.762430122079</v>
      </c>
      <c r="C23" s="20">
        <v>0.7</v>
      </c>
      <c r="D23" s="21">
        <f t="shared" si="0"/>
        <v>57924.133701085448</v>
      </c>
      <c r="E23" s="22">
        <f t="shared" si="1"/>
        <v>8437.8600116740308</v>
      </c>
      <c r="F23" s="22">
        <f t="shared" si="2"/>
        <v>246.10425034049257</v>
      </c>
      <c r="G23" s="21">
        <f t="shared" si="3"/>
        <v>165.14425034049259</v>
      </c>
      <c r="H23" s="23">
        <v>80.959999999999994</v>
      </c>
    </row>
    <row r="24" spans="1:8" ht="12.5" x14ac:dyDescent="0.25">
      <c r="A24" s="18">
        <v>14</v>
      </c>
      <c r="B24" s="19">
        <f t="shared" si="4"/>
        <v>82748.762430122079</v>
      </c>
      <c r="C24" s="20">
        <v>0.75</v>
      </c>
      <c r="D24" s="21">
        <f t="shared" si="0"/>
        <v>62061.571822591563</v>
      </c>
      <c r="E24" s="22">
        <f t="shared" si="1"/>
        <v>7494.1785811569307</v>
      </c>
      <c r="F24" s="22">
        <f t="shared" si="2"/>
        <v>218.58020861707712</v>
      </c>
      <c r="G24" s="21">
        <f t="shared" si="3"/>
        <v>137.62020861707711</v>
      </c>
      <c r="H24" s="23">
        <v>80.959999999999994</v>
      </c>
    </row>
    <row r="25" spans="1:8" ht="12.5" x14ac:dyDescent="0.25">
      <c r="A25" s="18">
        <v>15</v>
      </c>
      <c r="B25" s="19">
        <f t="shared" si="4"/>
        <v>82748.762430122079</v>
      </c>
      <c r="C25" s="20">
        <v>0.8</v>
      </c>
      <c r="D25" s="21">
        <f t="shared" si="0"/>
        <v>66199.009944097663</v>
      </c>
      <c r="E25" s="22">
        <f t="shared" si="1"/>
        <v>6550.4971506398297</v>
      </c>
      <c r="F25" s="22">
        <f t="shared" si="2"/>
        <v>191.0561668936617</v>
      </c>
      <c r="G25" s="21">
        <f t="shared" si="3"/>
        <v>110.0961668936617</v>
      </c>
      <c r="H25" s="23">
        <v>80.959999999999994</v>
      </c>
    </row>
    <row r="26" spans="1:8" ht="12.5" x14ac:dyDescent="0.25">
      <c r="A26" s="18">
        <v>16</v>
      </c>
      <c r="B26" s="19">
        <f t="shared" si="4"/>
        <v>82748.762430122079</v>
      </c>
      <c r="C26" s="20">
        <v>0.85</v>
      </c>
      <c r="D26" s="21">
        <f t="shared" si="0"/>
        <v>70336.448065603763</v>
      </c>
      <c r="E26" s="22">
        <f t="shared" si="1"/>
        <v>5606.8157201227295</v>
      </c>
      <c r="F26" s="22">
        <f t="shared" si="2"/>
        <v>163.53212517024627</v>
      </c>
      <c r="G26" s="21">
        <f t="shared" si="3"/>
        <v>82.572125170246295</v>
      </c>
      <c r="H26" s="23">
        <v>80.959999999999994</v>
      </c>
    </row>
    <row r="27" spans="1:8" ht="12.5" x14ac:dyDescent="0.25">
      <c r="A27" s="18">
        <v>17</v>
      </c>
      <c r="B27" s="19">
        <f t="shared" si="4"/>
        <v>82748.762430122079</v>
      </c>
      <c r="C27" s="20">
        <v>0.9</v>
      </c>
      <c r="D27" s="21">
        <f t="shared" si="0"/>
        <v>74473.886187109878</v>
      </c>
      <c r="E27" s="22">
        <f t="shared" si="1"/>
        <v>4663.1342896056276</v>
      </c>
      <c r="F27" s="22">
        <f t="shared" si="2"/>
        <v>136.0080834468308</v>
      </c>
      <c r="G27" s="21">
        <f t="shared" si="3"/>
        <v>55.048083446830802</v>
      </c>
      <c r="H27" s="23">
        <v>80.959999999999994</v>
      </c>
    </row>
    <row r="28" spans="1:8" ht="12.5" x14ac:dyDescent="0.25">
      <c r="A28" s="18">
        <v>18</v>
      </c>
      <c r="B28" s="19">
        <f t="shared" si="4"/>
        <v>82748.762430122079</v>
      </c>
      <c r="C28" s="20">
        <v>0.95</v>
      </c>
      <c r="D28" s="21">
        <f t="shared" si="0"/>
        <v>78611.324308615964</v>
      </c>
      <c r="E28" s="22">
        <f t="shared" si="1"/>
        <v>3719.4528590885311</v>
      </c>
      <c r="F28" s="22">
        <f t="shared" si="2"/>
        <v>108.48404172341549</v>
      </c>
      <c r="G28" s="21">
        <f t="shared" si="3"/>
        <v>27.524041723415497</v>
      </c>
      <c r="H28" s="23">
        <v>80.959999999999994</v>
      </c>
    </row>
    <row r="29" spans="1:8" ht="12.5" x14ac:dyDescent="0.25">
      <c r="A29" s="25">
        <v>19</v>
      </c>
      <c r="B29" s="19">
        <f t="shared" si="4"/>
        <v>82748.762430122079</v>
      </c>
      <c r="C29" s="26">
        <v>1</v>
      </c>
      <c r="D29" s="27">
        <f t="shared" si="0"/>
        <v>82748.762430122079</v>
      </c>
      <c r="E29" s="28">
        <f>(F29*12)</f>
        <v>971.52</v>
      </c>
      <c r="F29" s="28">
        <f t="shared" si="2"/>
        <v>80.959999999999994</v>
      </c>
      <c r="G29" s="27">
        <f t="shared" si="3"/>
        <v>0</v>
      </c>
      <c r="H29" s="23">
        <v>80.959999999999994</v>
      </c>
    </row>
    <row r="30" spans="1:8" ht="12.5" x14ac:dyDescent="0.25">
      <c r="C30" s="20"/>
    </row>
    <row r="45" spans="1:8" ht="13" x14ac:dyDescent="0.3">
      <c r="A45" s="29"/>
      <c r="B45" s="29"/>
      <c r="C45" s="29"/>
      <c r="D45" s="29"/>
      <c r="E45" s="29"/>
      <c r="F45" s="29"/>
      <c r="G45" s="29"/>
      <c r="H45" s="30"/>
    </row>
    <row r="46" spans="1:8" ht="12.5" x14ac:dyDescent="0.25">
      <c r="B46" s="8"/>
      <c r="C46" s="20"/>
      <c r="D46" s="21"/>
      <c r="G46" s="21"/>
      <c r="H46" s="23"/>
    </row>
    <row r="47" spans="1:8" ht="12.5" x14ac:dyDescent="0.25">
      <c r="B47" s="8"/>
      <c r="C47" s="20"/>
      <c r="D47" s="21"/>
      <c r="G47" s="21"/>
      <c r="H47" s="23"/>
    </row>
    <row r="48" spans="1:8" ht="12.5" x14ac:dyDescent="0.25">
      <c r="B48" s="8"/>
      <c r="C48" s="20"/>
      <c r="D48" s="21"/>
      <c r="G48" s="21"/>
      <c r="H48" s="23"/>
    </row>
    <row r="49" spans="1:8" ht="12.5" x14ac:dyDescent="0.25">
      <c r="B49" s="8"/>
      <c r="C49" s="20"/>
      <c r="D49" s="21"/>
      <c r="G49" s="21"/>
      <c r="H49" s="23"/>
    </row>
    <row r="50" spans="1:8" ht="12.5" x14ac:dyDescent="0.25">
      <c r="B50" s="8"/>
      <c r="C50" s="20"/>
      <c r="D50" s="21"/>
      <c r="G50" s="21"/>
      <c r="H50" s="23"/>
    </row>
    <row r="51" spans="1:8" ht="12.5" x14ac:dyDescent="0.25">
      <c r="B51" s="8"/>
      <c r="C51" s="20"/>
      <c r="D51" s="21"/>
      <c r="G51" s="21"/>
      <c r="H51" s="23"/>
    </row>
    <row r="52" spans="1:8" ht="12.5" x14ac:dyDescent="0.25">
      <c r="B52" s="8"/>
      <c r="C52" s="20"/>
      <c r="D52" s="21"/>
      <c r="G52" s="21"/>
      <c r="H52" s="23"/>
    </row>
    <row r="53" spans="1:8" ht="12.5" x14ac:dyDescent="0.25">
      <c r="B53" s="8"/>
      <c r="C53" s="20"/>
      <c r="D53" s="21"/>
      <c r="G53" s="21"/>
      <c r="H53" s="23"/>
    </row>
    <row r="54" spans="1:8" ht="12.5" x14ac:dyDescent="0.25">
      <c r="B54" s="8"/>
      <c r="C54" s="20"/>
      <c r="D54" s="21"/>
      <c r="G54" s="21"/>
      <c r="H54" s="23"/>
    </row>
    <row r="55" spans="1:8" ht="12.5" x14ac:dyDescent="0.25">
      <c r="B55" s="8"/>
      <c r="C55" s="20"/>
      <c r="D55" s="21"/>
      <c r="G55" s="21"/>
      <c r="H55" s="23"/>
    </row>
    <row r="56" spans="1:8" ht="12.5" x14ac:dyDescent="0.25">
      <c r="A56" s="18"/>
      <c r="B56" s="8"/>
      <c r="C56" s="20"/>
      <c r="D56" s="21"/>
      <c r="G56" s="21"/>
      <c r="H56" s="23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 14 at 110%</vt:lpstr>
      <vt:lpstr>No 14 at 100%</vt:lpstr>
      <vt:lpstr>No 14 at 90%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Amanda Jane Sowerby</cp:lastModifiedBy>
  <dcterms:created xsi:type="dcterms:W3CDTF">2025-02-27T20:58:05Z</dcterms:created>
  <dcterms:modified xsi:type="dcterms:W3CDTF">2025-03-08T11:54:32Z</dcterms:modified>
</cp:coreProperties>
</file>