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TT Finance\Housing Transfers\"/>
    </mc:Choice>
  </mc:AlternateContent>
  <xr:revisionPtr revIDLastSave="0" documentId="13_ncr:1_{2E83A2A9-6A4E-43F6-98A1-8EADE2B41031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No 7 at 110%" sheetId="8" r:id="rId1"/>
    <sheet name="No 7 at 100%" sheetId="3" r:id="rId2"/>
    <sheet name="No 7 at 90%" sheetId="6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8" l="1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D29" i="8"/>
  <c r="G29" i="8"/>
  <c r="F29" i="8"/>
  <c r="E29" i="8"/>
  <c r="D28" i="8"/>
  <c r="G28" i="8"/>
  <c r="F28" i="8"/>
  <c r="E28" i="8"/>
  <c r="D27" i="8"/>
  <c r="G27" i="8"/>
  <c r="F27" i="8"/>
  <c r="E27" i="8"/>
  <c r="D26" i="8"/>
  <c r="G26" i="8"/>
  <c r="F26" i="8"/>
  <c r="E26" i="8"/>
  <c r="D25" i="8"/>
  <c r="G25" i="8"/>
  <c r="F25" i="8"/>
  <c r="E25" i="8"/>
  <c r="D24" i="8"/>
  <c r="G24" i="8"/>
  <c r="F24" i="8"/>
  <c r="E24" i="8"/>
  <c r="D23" i="8"/>
  <c r="G23" i="8"/>
  <c r="F23" i="8"/>
  <c r="E23" i="8"/>
  <c r="D22" i="8"/>
  <c r="G22" i="8"/>
  <c r="F22" i="8"/>
  <c r="E22" i="8"/>
  <c r="D21" i="8"/>
  <c r="G21" i="8"/>
  <c r="F21" i="8"/>
  <c r="E21" i="8"/>
  <c r="D20" i="8"/>
  <c r="G20" i="8"/>
  <c r="F20" i="8"/>
  <c r="E20" i="8"/>
  <c r="D19" i="8"/>
  <c r="G19" i="8"/>
  <c r="F19" i="8"/>
  <c r="E19" i="8"/>
  <c r="D18" i="8"/>
  <c r="G18" i="8"/>
  <c r="F18" i="8"/>
  <c r="E18" i="8"/>
  <c r="D17" i="8"/>
  <c r="G17" i="8"/>
  <c r="F17" i="8"/>
  <c r="E17" i="8"/>
  <c r="D16" i="8"/>
  <c r="G16" i="8"/>
  <c r="F16" i="8"/>
  <c r="E16" i="8"/>
  <c r="D15" i="8"/>
  <c r="G15" i="8"/>
  <c r="F15" i="8"/>
  <c r="E15" i="8"/>
  <c r="D14" i="8"/>
  <c r="G14" i="8"/>
  <c r="F14" i="8"/>
  <c r="E14" i="8"/>
  <c r="D13" i="8"/>
  <c r="G13" i="8"/>
  <c r="F13" i="8"/>
  <c r="E13" i="8"/>
  <c r="D12" i="8"/>
  <c r="G12" i="8"/>
  <c r="F12" i="8"/>
  <c r="E12" i="8"/>
  <c r="D11" i="8"/>
  <c r="G11" i="8"/>
  <c r="F11" i="8"/>
  <c r="E11" i="8"/>
  <c r="B6" i="8"/>
  <c r="B5" i="6"/>
  <c r="B11" i="6"/>
  <c r="B12" i="6"/>
  <c r="B13" i="3"/>
  <c r="B14" i="3"/>
  <c r="B12" i="3"/>
  <c r="B11" i="3"/>
  <c r="D13" i="3"/>
  <c r="G13" i="3"/>
  <c r="F13" i="3"/>
  <c r="E13" i="3"/>
  <c r="G12" i="3"/>
  <c r="F12" i="3"/>
  <c r="E12" i="3"/>
  <c r="D12" i="3"/>
  <c r="D11" i="3"/>
  <c r="G11" i="3"/>
  <c r="F11" i="3"/>
  <c r="E11" i="3"/>
  <c r="B5" i="3"/>
  <c r="B6" i="3"/>
  <c r="B6" i="6"/>
  <c r="B13" i="6"/>
  <c r="D12" i="6"/>
  <c r="G12" i="6"/>
  <c r="F12" i="6"/>
  <c r="E12" i="6"/>
  <c r="D11" i="6"/>
  <c r="G11" i="6"/>
  <c r="F11" i="6"/>
  <c r="E11" i="6"/>
  <c r="D14" i="3"/>
  <c r="G14" i="3"/>
  <c r="F14" i="3"/>
  <c r="E14" i="3"/>
  <c r="B15" i="3"/>
  <c r="B16" i="3"/>
  <c r="D15" i="3"/>
  <c r="G15" i="3"/>
  <c r="F15" i="3"/>
  <c r="E15" i="3"/>
  <c r="D13" i="6"/>
  <c r="G13" i="6"/>
  <c r="F13" i="6"/>
  <c r="E13" i="6"/>
  <c r="B14" i="6"/>
  <c r="B17" i="3"/>
  <c r="D16" i="3"/>
  <c r="G16" i="3"/>
  <c r="F16" i="3"/>
  <c r="E16" i="3"/>
  <c r="D14" i="6"/>
  <c r="G14" i="6"/>
  <c r="F14" i="6"/>
  <c r="E14" i="6"/>
  <c r="B15" i="6"/>
  <c r="B18" i="3"/>
  <c r="D17" i="3"/>
  <c r="G17" i="3"/>
  <c r="F17" i="3"/>
  <c r="E17" i="3"/>
  <c r="B16" i="6"/>
  <c r="D15" i="6"/>
  <c r="G15" i="6"/>
  <c r="F15" i="6"/>
  <c r="E15" i="6"/>
  <c r="D18" i="3"/>
  <c r="G18" i="3"/>
  <c r="F18" i="3"/>
  <c r="E18" i="3"/>
  <c r="B19" i="3"/>
  <c r="B17" i="6"/>
  <c r="D16" i="6"/>
  <c r="G16" i="6"/>
  <c r="F16" i="6"/>
  <c r="E16" i="6"/>
  <c r="B20" i="3"/>
  <c r="D19" i="3"/>
  <c r="G19" i="3"/>
  <c r="F19" i="3"/>
  <c r="E19" i="3"/>
  <c r="B18" i="6"/>
  <c r="D17" i="6"/>
  <c r="G17" i="6"/>
  <c r="F17" i="6"/>
  <c r="E17" i="6"/>
  <c r="B21" i="3"/>
  <c r="D20" i="3"/>
  <c r="G20" i="3"/>
  <c r="F20" i="3"/>
  <c r="E20" i="3"/>
  <c r="B19" i="6"/>
  <c r="D18" i="6"/>
  <c r="G18" i="6"/>
  <c r="F18" i="6"/>
  <c r="E18" i="6"/>
  <c r="B22" i="3"/>
  <c r="D21" i="3"/>
  <c r="G21" i="3"/>
  <c r="F21" i="3"/>
  <c r="E21" i="3"/>
  <c r="B20" i="6"/>
  <c r="D19" i="6"/>
  <c r="G19" i="6"/>
  <c r="F19" i="6"/>
  <c r="E19" i="6"/>
  <c r="B23" i="3"/>
  <c r="D22" i="3"/>
  <c r="G22" i="3"/>
  <c r="F22" i="3"/>
  <c r="E22" i="3"/>
  <c r="B21" i="6"/>
  <c r="D20" i="6"/>
  <c r="G20" i="6"/>
  <c r="F20" i="6"/>
  <c r="E20" i="6"/>
  <c r="B24" i="3"/>
  <c r="D23" i="3"/>
  <c r="G23" i="3"/>
  <c r="F23" i="3"/>
  <c r="E23" i="3"/>
  <c r="D21" i="6"/>
  <c r="G21" i="6"/>
  <c r="F21" i="6"/>
  <c r="E21" i="6"/>
  <c r="B22" i="6"/>
  <c r="B25" i="3"/>
  <c r="D24" i="3"/>
  <c r="G24" i="3"/>
  <c r="F24" i="3"/>
  <c r="E24" i="3"/>
  <c r="B23" i="6"/>
  <c r="D22" i="6"/>
  <c r="G22" i="6"/>
  <c r="F22" i="6"/>
  <c r="E22" i="6"/>
  <c r="B26" i="3"/>
  <c r="D25" i="3"/>
  <c r="G25" i="3"/>
  <c r="F25" i="3"/>
  <c r="E25" i="3"/>
  <c r="B24" i="6"/>
  <c r="D23" i="6"/>
  <c r="G23" i="6"/>
  <c r="F23" i="6"/>
  <c r="E23" i="6"/>
  <c r="B27" i="3"/>
  <c r="D26" i="3"/>
  <c r="G26" i="3"/>
  <c r="F26" i="3"/>
  <c r="E26" i="3"/>
  <c r="B25" i="6"/>
  <c r="D24" i="6"/>
  <c r="G24" i="6"/>
  <c r="F24" i="6"/>
  <c r="E24" i="6"/>
  <c r="D27" i="3"/>
  <c r="G27" i="3"/>
  <c r="F27" i="3"/>
  <c r="E27" i="3"/>
  <c r="B28" i="3"/>
  <c r="B26" i="6"/>
  <c r="D25" i="6"/>
  <c r="G25" i="6"/>
  <c r="F25" i="6"/>
  <c r="E25" i="6"/>
  <c r="B29" i="3"/>
  <c r="D29" i="3"/>
  <c r="G29" i="3"/>
  <c r="F29" i="3"/>
  <c r="E29" i="3"/>
  <c r="D28" i="3"/>
  <c r="G28" i="3"/>
  <c r="F28" i="3"/>
  <c r="E28" i="3"/>
  <c r="B27" i="6"/>
  <c r="D26" i="6"/>
  <c r="G26" i="6"/>
  <c r="F26" i="6"/>
  <c r="E26" i="6"/>
  <c r="B28" i="6"/>
  <c r="D27" i="6"/>
  <c r="G27" i="6"/>
  <c r="F27" i="6"/>
  <c r="E27" i="6"/>
  <c r="B29" i="6"/>
  <c r="D28" i="6"/>
  <c r="G28" i="6"/>
  <c r="F28" i="6"/>
  <c r="E28" i="6"/>
  <c r="D29" i="6"/>
  <c r="G29" i="6"/>
  <c r="F29" i="6"/>
  <c r="E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Amanda</author>
  </authors>
  <commentList>
    <comment ref="B8" authorId="0" shapeId="0" xr:uid="{475D7D78-5482-49AD-B0BD-3DA42AA13795}">
      <text>
        <r>
          <rPr>
            <b/>
            <sz val="9"/>
            <color rgb="FF000000"/>
            <rFont val="Tahoma"/>
            <family val="2"/>
          </rPr>
          <t>Amanda: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Arial"/>
            <family val="2"/>
            <scheme val="minor"/>
          </rPr>
          <t>At start 2025</t>
        </r>
      </text>
    </comment>
    <comment ref="H10" authorId="0" shapeId="0" xr:uid="{507F6EA0-4821-4291-ACBC-A6C594607828}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As at Feb 25 - will likely increase from April 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Amanda</author>
  </authors>
  <commentList>
    <comment ref="B8" authorId="0" shapeId="0" xr:uid="{47B1D2EA-1000-42D8-83AF-D17585DD4155}">
      <text>
        <r>
          <rPr>
            <b/>
            <sz val="9"/>
            <color rgb="FF000000"/>
            <rFont val="Tahoma"/>
            <family val="2"/>
          </rPr>
          <t>Amanda: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Arial"/>
            <family val="2"/>
            <scheme val="minor"/>
          </rPr>
          <t>At start 2025</t>
        </r>
      </text>
    </comment>
    <comment ref="H10" authorId="0" shapeId="0" xr:uid="{749E8C0F-4D68-4081-B318-9F4AA7396172}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As at Feb 25 - will likely increase from April 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Amanda</author>
  </authors>
  <commentList>
    <comment ref="B3" authorId="0" shapeId="0" xr:uid="{FEA0E546-EF8F-4A29-8642-2E48E94F7DB2}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As calculated using exit value prediction spreadsheet</t>
        </r>
      </text>
    </comment>
    <comment ref="B8" authorId="0" shapeId="0" xr:uid="{CAC6F7AC-D023-4FB6-9113-F3297332CBB9}">
      <text>
        <r>
          <rPr>
            <b/>
            <sz val="9"/>
            <color rgb="FF000000"/>
            <rFont val="Tahoma"/>
            <family val="2"/>
          </rPr>
          <t>Amanda: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At start 2025</t>
        </r>
        <r>
          <rPr>
            <sz val="9"/>
            <color rgb="FF000000"/>
            <rFont val="Arial"/>
            <family val="2"/>
            <scheme val="minor"/>
          </rPr>
          <t xml:space="preserve">
</t>
        </r>
      </text>
    </comment>
    <comment ref="H10" authorId="0" shapeId="0" xr:uid="{DCE2FC51-D92B-49AD-9298-3FE307EEC01B}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As at Feb 25 - will likely increase from April 25</t>
        </r>
      </text>
    </comment>
  </commentList>
</comments>
</file>

<file path=xl/sharedStrings.xml><?xml version="1.0" encoding="utf-8"?>
<sst xmlns="http://schemas.openxmlformats.org/spreadsheetml/2006/main" count="51" uniqueCount="19">
  <si>
    <t>NOTE: all figures are indicative: EU price and interest rate in particular are prone to change</t>
  </si>
  <si>
    <t>Allocation</t>
  </si>
  <si>
    <t>Total Price</t>
  </si>
  <si>
    <t>10% Deposit</t>
  </si>
  <si>
    <t>Loan Period (months)</t>
  </si>
  <si>
    <t>Interest Rate</t>
  </si>
  <si>
    <t>Scenario</t>
  </si>
  <si>
    <t>Total Allocated Equity Unit Value (i.e. Price of the flat)</t>
  </si>
  <si>
    <t>Deposit %</t>
  </si>
  <si>
    <t>Deposit amount</t>
  </si>
  <si>
    <t>Minimum Total Household Net Income Required</t>
  </si>
  <si>
    <t>Minimum monthly debt repayment</t>
  </si>
  <si>
    <t>Projected House charge</t>
  </si>
  <si>
    <t>EU price at 10/09/2025</t>
  </si>
  <si>
    <t>No 7 one-bed first floor flat at 110% equity unit allocation</t>
  </si>
  <si>
    <t>No 7 one-bed first floor flat at 100% equity unit allocation</t>
  </si>
  <si>
    <t>No 7 one-bed first floor flat at 90% equity unit allocation</t>
  </si>
  <si>
    <t>Total Monthly Payment*</t>
  </si>
  <si>
    <t>*The total monthly payment includes the monthly debt repayment and house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</si>
</sst>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]#,##0.00"/>
    <numFmt numFmtId="165" formatCode="[$£]#,##0"/>
  </numFmts>
  <fonts count="21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b/>
      <sz val="12"/>
      <color rgb="FF615843"/>
      <name val="Verdana"/>
      <family val="2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615843"/>
      <name val="Verdana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family val="2"/>
      <scheme val="minor"/>
    </font>
    <font>
      <sz val="9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2" borderId="2" xfId="0" applyFont="1" applyFill="1" applyBorder="1"/>
    <xf numFmtId="0" fontId="6" fillId="0" borderId="3" xfId="0" applyFont="1" applyBorder="1"/>
    <xf numFmtId="1" fontId="7" fillId="0" borderId="4" xfId="0" applyNumberFormat="1" applyFont="1" applyBorder="1" applyAlignment="1">
      <alignment horizontal="right"/>
    </xf>
    <xf numFmtId="164" fontId="8" fillId="0" borderId="0" xfId="0" applyNumberFormat="1" applyFont="1"/>
    <xf numFmtId="164" fontId="8" fillId="0" borderId="4" xfId="0" applyNumberFormat="1" applyFont="1" applyBorder="1"/>
    <xf numFmtId="0" fontId="9" fillId="0" borderId="3" xfId="0" applyFont="1" applyBorder="1"/>
    <xf numFmtId="164" fontId="10" fillId="0" borderId="4" xfId="0" applyNumberFormat="1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9" fillId="0" borderId="5" xfId="0" applyFont="1" applyBorder="1"/>
    <xf numFmtId="10" fontId="11" fillId="2" borderId="6" xfId="0" applyNumberFormat="1" applyFont="1" applyFill="1" applyBorder="1" applyAlignment="1">
      <alignment horizontal="right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165" fontId="4" fillId="0" borderId="7" xfId="0" applyNumberFormat="1" applyFont="1" applyBorder="1" applyAlignment="1">
      <alignment wrapText="1"/>
    </xf>
    <xf numFmtId="0" fontId="12" fillId="0" borderId="0" xfId="0" applyFont="1"/>
    <xf numFmtId="4" fontId="12" fillId="0" borderId="0" xfId="0" applyNumberFormat="1" applyFont="1"/>
    <xf numFmtId="9" fontId="12" fillId="0" borderId="0" xfId="0" applyNumberFormat="1" applyFont="1"/>
    <xf numFmtId="164" fontId="8" fillId="3" borderId="0" xfId="0" applyNumberFormat="1" applyFont="1" applyFill="1" applyAlignment="1">
      <alignment horizontal="right"/>
    </xf>
    <xf numFmtId="164" fontId="12" fillId="0" borderId="0" xfId="0" applyNumberFormat="1" applyFont="1"/>
    <xf numFmtId="164" fontId="13" fillId="0" borderId="0" xfId="0" applyNumberFormat="1" applyFont="1" applyAlignment="1">
      <alignment horizontal="right"/>
    </xf>
    <xf numFmtId="3" fontId="12" fillId="0" borderId="0" xfId="0" applyNumberFormat="1" applyFont="1"/>
    <xf numFmtId="0" fontId="12" fillId="0" borderId="8" xfId="0" applyFont="1" applyBorder="1"/>
    <xf numFmtId="9" fontId="12" fillId="0" borderId="8" xfId="0" applyNumberFormat="1" applyFont="1" applyBorder="1"/>
    <xf numFmtId="164" fontId="8" fillId="3" borderId="8" xfId="0" applyNumberFormat="1" applyFont="1" applyFill="1" applyBorder="1" applyAlignment="1">
      <alignment horizontal="right"/>
    </xf>
    <xf numFmtId="164" fontId="12" fillId="0" borderId="8" xfId="0" applyNumberFormat="1" applyFont="1" applyBorder="1"/>
    <xf numFmtId="0" fontId="6" fillId="0" borderId="0" xfId="0" applyFont="1" applyAlignment="1">
      <alignment wrapText="1"/>
    </xf>
    <xf numFmtId="165" fontId="4" fillId="0" borderId="0" xfId="0" applyNumberFormat="1" applyFont="1" applyAlignment="1">
      <alignment wrapText="1"/>
    </xf>
    <xf numFmtId="0" fontId="16" fillId="4" borderId="0" xfId="0" applyFont="1" applyFill="1"/>
    <xf numFmtId="0" fontId="0" fillId="4" borderId="0" xfId="0" applyFill="1"/>
    <xf numFmtId="0" fontId="8" fillId="0" borderId="0" xfId="0" applyFont="1"/>
    <xf numFmtId="1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GB" b="0">
                <a:solidFill>
                  <a:srgbClr val="757575"/>
                </a:solidFill>
                <a:latin typeface="+mn-lt"/>
              </a:rPr>
              <a:t>Minimum Income required for various deposits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'No 7 at 110%'!$D$10</c:f>
              <c:strCache>
                <c:ptCount val="1"/>
                <c:pt idx="0">
                  <c:v>Deposit amount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7 at 110%'!$A$11:$A$29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7 at 110%'!$D$11:$D$29</c:f>
              <c:numCache>
                <c:formatCode>[$£]#,##0.00</c:formatCode>
                <c:ptCount val="19"/>
                <c:pt idx="0">
                  <c:v>9469.4355980916498</c:v>
                </c:pt>
                <c:pt idx="1">
                  <c:v>14204.153397137476</c:v>
                </c:pt>
                <c:pt idx="2">
                  <c:v>18938.8711961833</c:v>
                </c:pt>
                <c:pt idx="3">
                  <c:v>23673.588995229125</c:v>
                </c:pt>
                <c:pt idx="4">
                  <c:v>28408.306794274951</c:v>
                </c:pt>
                <c:pt idx="5">
                  <c:v>33143.024593320777</c:v>
                </c:pt>
                <c:pt idx="6">
                  <c:v>37877.742392366599</c:v>
                </c:pt>
                <c:pt idx="7">
                  <c:v>42612.460191412429</c:v>
                </c:pt>
                <c:pt idx="8">
                  <c:v>47347.177990458251</c:v>
                </c:pt>
                <c:pt idx="9">
                  <c:v>52081.89578950408</c:v>
                </c:pt>
                <c:pt idx="10">
                  <c:v>56816.613588549902</c:v>
                </c:pt>
                <c:pt idx="11">
                  <c:v>61551.331387595725</c:v>
                </c:pt>
                <c:pt idx="12">
                  <c:v>66286.049186641554</c:v>
                </c:pt>
                <c:pt idx="13">
                  <c:v>71020.766985687369</c:v>
                </c:pt>
                <c:pt idx="14">
                  <c:v>75755.484784733198</c:v>
                </c:pt>
                <c:pt idx="15">
                  <c:v>80490.202583779028</c:v>
                </c:pt>
                <c:pt idx="16">
                  <c:v>85224.920382824857</c:v>
                </c:pt>
                <c:pt idx="17">
                  <c:v>89959.638181870672</c:v>
                </c:pt>
                <c:pt idx="18">
                  <c:v>94694.355980916502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2A5-42AB-8FD0-E79931F32D86}"/>
            </c:ext>
          </c:extLst>
        </c:ser>
        <c:ser>
          <c:idx val="1"/>
          <c:order val="1"/>
          <c:tx>
            <c:strRef>
              <c:f>'No 7 at 110%'!$E$10</c:f>
              <c:strCache>
                <c:ptCount val="1"/>
                <c:pt idx="0">
                  <c:v>Minimum Total Household Net Income Required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7 at 110%'!$A$11:$A$29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7 at 110%'!$E$11:$E$29</c:f>
              <c:numCache>
                <c:formatCode>[$£]#,##0.00</c:formatCode>
                <c:ptCount val="19"/>
                <c:pt idx="0">
                  <c:v>22214.170848861464</c:v>
                </c:pt>
                <c:pt idx="1">
                  <c:v>21134.259769956461</c:v>
                </c:pt>
                <c:pt idx="2">
                  <c:v>20054.348691051458</c:v>
                </c:pt>
                <c:pt idx="3">
                  <c:v>18974.437612146452</c:v>
                </c:pt>
                <c:pt idx="4">
                  <c:v>17894.526533241456</c:v>
                </c:pt>
                <c:pt idx="5">
                  <c:v>16814.61545433645</c:v>
                </c:pt>
                <c:pt idx="6">
                  <c:v>15734.704375431451</c:v>
                </c:pt>
                <c:pt idx="7">
                  <c:v>14654.793296526446</c:v>
                </c:pt>
                <c:pt idx="8">
                  <c:v>13574.882217621449</c:v>
                </c:pt>
                <c:pt idx="9">
                  <c:v>12494.971138716444</c:v>
                </c:pt>
                <c:pt idx="10">
                  <c:v>11415.060059811443</c:v>
                </c:pt>
                <c:pt idx="11">
                  <c:v>10335.148980906442</c:v>
                </c:pt>
                <c:pt idx="12">
                  <c:v>9255.2379020014378</c:v>
                </c:pt>
                <c:pt idx="13">
                  <c:v>8175.3268230964395</c:v>
                </c:pt>
                <c:pt idx="14">
                  <c:v>7095.4157441914376</c:v>
                </c:pt>
                <c:pt idx="15">
                  <c:v>6015.5046652864339</c:v>
                </c:pt>
                <c:pt idx="16">
                  <c:v>4935.5935863814302</c:v>
                </c:pt>
                <c:pt idx="17">
                  <c:v>3855.6825074764315</c:v>
                </c:pt>
                <c:pt idx="18">
                  <c:v>971.52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2A5-42AB-8FD0-E79931F32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415394"/>
        <c:axId val="1956382617"/>
      </c:barChart>
      <c:catAx>
        <c:axId val="11424153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+mn-lt"/>
                  </a:rPr>
                  <a:t>Deposit / income mix scenario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56382617"/>
        <c:crosses val="autoZero"/>
        <c:auto val="1"/>
        <c:lblAlgn val="ctr"/>
        <c:lblOffset val="100"/>
        <c:noMultiLvlLbl val="1"/>
      </c:catAx>
      <c:valAx>
        <c:axId val="19563826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424153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GB" b="0">
                <a:solidFill>
                  <a:srgbClr val="757575"/>
                </a:solidFill>
                <a:latin typeface="+mn-lt"/>
              </a:rPr>
              <a:t>Minimum Income required for various deposits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'No 7 at 100%'!$D$10</c:f>
              <c:strCache>
                <c:ptCount val="1"/>
                <c:pt idx="0">
                  <c:v>Deposit amount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7 at 100%'!$A$11:$A$29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7 at 100%'!$D$11:$D$29</c:f>
              <c:numCache>
                <c:formatCode>[$£]#,##0.00</c:formatCode>
                <c:ptCount val="19"/>
                <c:pt idx="0">
                  <c:v>8608.5668570862726</c:v>
                </c:pt>
                <c:pt idx="1">
                  <c:v>12912.850285629407</c:v>
                </c:pt>
                <c:pt idx="2">
                  <c:v>17217.133714172545</c:v>
                </c:pt>
                <c:pt idx="3">
                  <c:v>21521.41714271568</c:v>
                </c:pt>
                <c:pt idx="4">
                  <c:v>25825.700571258814</c:v>
                </c:pt>
                <c:pt idx="5">
                  <c:v>30129.983999801949</c:v>
                </c:pt>
                <c:pt idx="6">
                  <c:v>34434.267428345091</c:v>
                </c:pt>
                <c:pt idx="7">
                  <c:v>38738.550856888221</c:v>
                </c:pt>
                <c:pt idx="8">
                  <c:v>43042.83428543136</c:v>
                </c:pt>
                <c:pt idx="9">
                  <c:v>47347.117713974498</c:v>
                </c:pt>
                <c:pt idx="10">
                  <c:v>51651.401142517629</c:v>
                </c:pt>
                <c:pt idx="11">
                  <c:v>55955.684571060767</c:v>
                </c:pt>
                <c:pt idx="12">
                  <c:v>60259.967999603898</c:v>
                </c:pt>
                <c:pt idx="13">
                  <c:v>64564.251428147036</c:v>
                </c:pt>
                <c:pt idx="14">
                  <c:v>68868.534856690181</c:v>
                </c:pt>
                <c:pt idx="15">
                  <c:v>73172.818285233312</c:v>
                </c:pt>
                <c:pt idx="16">
                  <c:v>77477.101713776443</c:v>
                </c:pt>
                <c:pt idx="17">
                  <c:v>81781.385142319574</c:v>
                </c:pt>
                <c:pt idx="18">
                  <c:v>86085.668570862719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808-43C3-8ED7-285494E54BDD}"/>
            </c:ext>
          </c:extLst>
        </c:ser>
        <c:ser>
          <c:idx val="1"/>
          <c:order val="1"/>
          <c:tx>
            <c:strRef>
              <c:f>'No 7 at 100%'!$E$10</c:f>
              <c:strCache>
                <c:ptCount val="1"/>
                <c:pt idx="0">
                  <c:v>Minimum Total Household Net Income Required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7 at 100%'!$A$11:$A$29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7 at 100%'!$E$11:$E$29</c:f>
              <c:numCache>
                <c:formatCode>[$£]#,##0.00</c:formatCode>
                <c:ptCount val="19"/>
                <c:pt idx="0">
                  <c:v>20447.021131989521</c:v>
                </c:pt>
                <c:pt idx="1">
                  <c:v>19465.285037355181</c:v>
                </c:pt>
                <c:pt idx="2">
                  <c:v>18483.548942720845</c:v>
                </c:pt>
                <c:pt idx="3">
                  <c:v>17501.812848086502</c:v>
                </c:pt>
                <c:pt idx="4">
                  <c:v>16520.076753452166</c:v>
                </c:pt>
                <c:pt idx="5">
                  <c:v>15538.34065881783</c:v>
                </c:pt>
                <c:pt idx="6">
                  <c:v>14556.604564183488</c:v>
                </c:pt>
                <c:pt idx="7">
                  <c:v>13574.868469549152</c:v>
                </c:pt>
                <c:pt idx="8">
                  <c:v>12593.132374914812</c:v>
                </c:pt>
                <c:pt idx="9">
                  <c:v>11611.396280280474</c:v>
                </c:pt>
                <c:pt idx="10">
                  <c:v>10629.660185646135</c:v>
                </c:pt>
                <c:pt idx="11">
                  <c:v>9647.9240910117969</c:v>
                </c:pt>
                <c:pt idx="12">
                  <c:v>8666.1879963774591</c:v>
                </c:pt>
                <c:pt idx="13">
                  <c:v>7684.4519017431212</c:v>
                </c:pt>
                <c:pt idx="14">
                  <c:v>6702.7158071087797</c:v>
                </c:pt>
                <c:pt idx="15">
                  <c:v>5720.9797124744437</c:v>
                </c:pt>
                <c:pt idx="16">
                  <c:v>4739.2436178401058</c:v>
                </c:pt>
                <c:pt idx="17">
                  <c:v>3757.5075232057688</c:v>
                </c:pt>
                <c:pt idx="18">
                  <c:v>971.52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808-43C3-8ED7-285494E54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415394"/>
        <c:axId val="1956382617"/>
      </c:barChart>
      <c:catAx>
        <c:axId val="11424153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+mn-lt"/>
                  </a:rPr>
                  <a:t>Deposit / income mix scenario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56382617"/>
        <c:crosses val="autoZero"/>
        <c:auto val="1"/>
        <c:lblAlgn val="ctr"/>
        <c:lblOffset val="100"/>
        <c:noMultiLvlLbl val="1"/>
      </c:catAx>
      <c:valAx>
        <c:axId val="19563826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424153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GB" b="0">
                <a:solidFill>
                  <a:srgbClr val="757575"/>
                </a:solidFill>
                <a:latin typeface="+mn-lt"/>
              </a:rPr>
              <a:t>Minimum Income required for various deposits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'No 7 at 90%'!$D$10</c:f>
              <c:strCache>
                <c:ptCount val="1"/>
                <c:pt idx="0">
                  <c:v>Deposit amount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7 at 90%'!$A$11:$A$29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7 at 90%'!$D$11:$D$29</c:f>
              <c:numCache>
                <c:formatCode>[$£]#,##0.00</c:formatCode>
                <c:ptCount val="19"/>
                <c:pt idx="0">
                  <c:v>7747.6981160808937</c:v>
                </c:pt>
                <c:pt idx="1">
                  <c:v>11621.547174121341</c:v>
                </c:pt>
                <c:pt idx="2">
                  <c:v>15495.396232161787</c:v>
                </c:pt>
                <c:pt idx="3">
                  <c:v>19369.245290202234</c:v>
                </c:pt>
                <c:pt idx="4">
                  <c:v>23243.094348242681</c:v>
                </c:pt>
                <c:pt idx="5">
                  <c:v>27116.943406283128</c:v>
                </c:pt>
                <c:pt idx="6">
                  <c:v>30990.792464323575</c:v>
                </c:pt>
                <c:pt idx="7">
                  <c:v>34864.641522364022</c:v>
                </c:pt>
                <c:pt idx="8">
                  <c:v>38738.490580404468</c:v>
                </c:pt>
                <c:pt idx="9">
                  <c:v>42612.339638444915</c:v>
                </c:pt>
                <c:pt idx="10">
                  <c:v>46486.188696485362</c:v>
                </c:pt>
                <c:pt idx="11">
                  <c:v>50360.037754525809</c:v>
                </c:pt>
                <c:pt idx="12">
                  <c:v>54233.886812566256</c:v>
                </c:pt>
                <c:pt idx="13">
                  <c:v>58107.735870606703</c:v>
                </c:pt>
                <c:pt idx="14">
                  <c:v>61981.584928647149</c:v>
                </c:pt>
                <c:pt idx="15">
                  <c:v>65855.433986687596</c:v>
                </c:pt>
                <c:pt idx="16">
                  <c:v>69729.283044728043</c:v>
                </c:pt>
                <c:pt idx="17">
                  <c:v>73603.13210276849</c:v>
                </c:pt>
                <c:pt idx="18">
                  <c:v>77476.981160808937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9FD-4A97-95E1-732DB24AE792}"/>
            </c:ext>
          </c:extLst>
        </c:ser>
        <c:ser>
          <c:idx val="1"/>
          <c:order val="1"/>
          <c:tx>
            <c:strRef>
              <c:f>'No 7 at 90%'!$E$10</c:f>
              <c:strCache>
                <c:ptCount val="1"/>
                <c:pt idx="0">
                  <c:v>Minimum Total Household Net Income Required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7 at 90%'!$A$11:$A$29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7 at 90%'!$E$11:$E$29</c:f>
              <c:numCache>
                <c:formatCode>[$£]#,##0.00</c:formatCode>
                <c:ptCount val="19"/>
                <c:pt idx="0">
                  <c:v>18679.871415117577</c:v>
                </c:pt>
                <c:pt idx="1">
                  <c:v>17796.310304753901</c:v>
                </c:pt>
                <c:pt idx="2">
                  <c:v>16912.749194390224</c:v>
                </c:pt>
                <c:pt idx="3">
                  <c:v>16029.188084026551</c:v>
                </c:pt>
                <c:pt idx="4">
                  <c:v>15145.626973662876</c:v>
                </c:pt>
                <c:pt idx="5">
                  <c:v>14262.0658632992</c:v>
                </c:pt>
                <c:pt idx="6">
                  <c:v>13378.504752935525</c:v>
                </c:pt>
                <c:pt idx="7">
                  <c:v>12494.94364257185</c:v>
                </c:pt>
                <c:pt idx="8">
                  <c:v>11611.382532208176</c:v>
                </c:pt>
                <c:pt idx="9">
                  <c:v>10727.821421844501</c:v>
                </c:pt>
                <c:pt idx="10">
                  <c:v>9844.260311480828</c:v>
                </c:pt>
                <c:pt idx="11">
                  <c:v>8960.6992011171533</c:v>
                </c:pt>
                <c:pt idx="12">
                  <c:v>8077.1380907534776</c:v>
                </c:pt>
                <c:pt idx="13">
                  <c:v>7193.5769803898029</c:v>
                </c:pt>
                <c:pt idx="14">
                  <c:v>6310.0158700261272</c:v>
                </c:pt>
                <c:pt idx="15">
                  <c:v>5426.4547596624534</c:v>
                </c:pt>
                <c:pt idx="16">
                  <c:v>4542.8936492987777</c:v>
                </c:pt>
                <c:pt idx="17">
                  <c:v>3659.3325389351039</c:v>
                </c:pt>
                <c:pt idx="18">
                  <c:v>971.52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9FD-4A97-95E1-732DB24AE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415394"/>
        <c:axId val="1956382617"/>
      </c:barChart>
      <c:catAx>
        <c:axId val="11424153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+mn-lt"/>
                  </a:rPr>
                  <a:t>Deposit / income mix scenario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56382617"/>
        <c:crosses val="autoZero"/>
        <c:auto val="1"/>
        <c:lblAlgn val="ctr"/>
        <c:lblOffset val="100"/>
        <c:noMultiLvlLbl val="1"/>
      </c:catAx>
      <c:valAx>
        <c:axId val="19563826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424153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190500</xdr:rowOff>
    </xdr:from>
    <xdr:ext cx="8439150" cy="41052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2DF44E44-20DD-4ACD-8FBA-828E52C46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190500</xdr:rowOff>
    </xdr:from>
    <xdr:ext cx="8439150" cy="41052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A47CEA63-99FF-42A1-BFD4-3DBCE0639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190500</xdr:rowOff>
    </xdr:from>
    <xdr:ext cx="8439150" cy="41052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6BE20086-15B7-4C9A-AE49-F21F358FB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63EC-FD57-42E7-9B38-AA184595FB32}">
  <sheetPr>
    <outlinePr summaryBelow="0" summaryRight="0"/>
  </sheetPr>
  <dimension ref="A1:H56"/>
  <sheetViews>
    <sheetView workbookViewId="0">
      <selection activeCell="F9" sqref="F9"/>
    </sheetView>
  </sheetViews>
  <sheetFormatPr defaultColWidth="12.6328125" defaultRowHeight="15.75" customHeight="1" x14ac:dyDescent="0.25"/>
  <cols>
    <col min="1" max="1" width="20.6328125" customWidth="1"/>
    <col min="2" max="2" width="17.36328125" customWidth="1"/>
    <col min="3" max="3" width="9.90625" bestFit="1" customWidth="1"/>
    <col min="11" max="11" width="16.36328125" customWidth="1"/>
  </cols>
  <sheetData>
    <row r="1" spans="1:8" s="32" customFormat="1" ht="15.75" customHeight="1" x14ac:dyDescent="0.3">
      <c r="A1" s="31" t="s">
        <v>14</v>
      </c>
    </row>
    <row r="2" spans="1:8" ht="15.75" customHeight="1" x14ac:dyDescent="0.35">
      <c r="A2" s="1" t="s">
        <v>0</v>
      </c>
      <c r="B2" s="2"/>
      <c r="C2" s="3"/>
      <c r="D2" s="3"/>
      <c r="E2" s="3"/>
    </row>
    <row r="3" spans="1:8" ht="13.5" x14ac:dyDescent="0.3">
      <c r="A3" s="4" t="s">
        <v>13</v>
      </c>
      <c r="B3" s="5">
        <v>1.2055296751230618</v>
      </c>
    </row>
    <row r="4" spans="1:8" ht="13" x14ac:dyDescent="0.3">
      <c r="A4" s="6" t="s">
        <v>1</v>
      </c>
      <c r="B4" s="7">
        <v>78550</v>
      </c>
      <c r="C4" s="34"/>
      <c r="D4" s="33"/>
      <c r="E4" s="8"/>
    </row>
    <row r="5" spans="1:8" ht="13" x14ac:dyDescent="0.3">
      <c r="A5" s="6" t="s">
        <v>2</v>
      </c>
      <c r="B5" s="9">
        <f>B4*B3</f>
        <v>94694.355980916502</v>
      </c>
    </row>
    <row r="6" spans="1:8" ht="14" x14ac:dyDescent="0.3">
      <c r="A6" s="10" t="s">
        <v>3</v>
      </c>
      <c r="B6" s="11">
        <f>B5*0.1</f>
        <v>9469.4355980916498</v>
      </c>
    </row>
    <row r="7" spans="1:8" ht="14" x14ac:dyDescent="0.3">
      <c r="A7" s="10" t="s">
        <v>4</v>
      </c>
      <c r="B7" s="12">
        <v>300</v>
      </c>
    </row>
    <row r="8" spans="1:8" ht="15.75" customHeight="1" x14ac:dyDescent="0.35">
      <c r="A8" s="13" t="s">
        <v>5</v>
      </c>
      <c r="B8" s="14">
        <v>6.3399999999999998E-2</v>
      </c>
    </row>
    <row r="9" spans="1:8" ht="15.75" customHeight="1" x14ac:dyDescent="0.25">
      <c r="F9" t="s">
        <v>18</v>
      </c>
    </row>
    <row r="10" spans="1:8" ht="65" x14ac:dyDescent="0.3">
      <c r="A10" s="15" t="s">
        <v>6</v>
      </c>
      <c r="B10" s="16" t="s">
        <v>7</v>
      </c>
      <c r="C10" s="16" t="s">
        <v>8</v>
      </c>
      <c r="D10" s="16" t="s">
        <v>9</v>
      </c>
      <c r="E10" s="16" t="s">
        <v>10</v>
      </c>
      <c r="F10" s="16" t="s">
        <v>17</v>
      </c>
      <c r="G10" s="16" t="s">
        <v>11</v>
      </c>
      <c r="H10" s="17" t="s">
        <v>12</v>
      </c>
    </row>
    <row r="11" spans="1:8" ht="15.75" customHeight="1" x14ac:dyDescent="0.25">
      <c r="A11" s="18">
        <v>1</v>
      </c>
      <c r="B11" s="19">
        <f>B5</f>
        <v>94694.355980916502</v>
      </c>
      <c r="C11" s="20">
        <v>0.1</v>
      </c>
      <c r="D11" s="21">
        <f t="shared" ref="D11:D29" si="0">B11*C11</f>
        <v>9469.4355980916498</v>
      </c>
      <c r="E11" s="22">
        <f t="shared" ref="E11:E28" si="1">(F11*12)/0.35</f>
        <v>22214.170848861464</v>
      </c>
      <c r="F11" s="22">
        <f t="shared" ref="F11:F29" si="2">G11+H11</f>
        <v>647.91331642512603</v>
      </c>
      <c r="G11" s="21">
        <f t="shared" ref="G11:G29" si="3">PMT($B$8/12,$B$7,-(B11-D11))</f>
        <v>566.95331642512599</v>
      </c>
      <c r="H11" s="23">
        <v>80.959999999999994</v>
      </c>
    </row>
    <row r="12" spans="1:8" ht="15.75" customHeight="1" x14ac:dyDescent="0.25">
      <c r="A12" s="18">
        <v>2</v>
      </c>
      <c r="B12" s="19">
        <f>B11</f>
        <v>94694.355980916502</v>
      </c>
      <c r="C12" s="20">
        <v>0.15</v>
      </c>
      <c r="D12" s="21">
        <f t="shared" si="0"/>
        <v>14204.153397137476</v>
      </c>
      <c r="E12" s="22">
        <f t="shared" si="1"/>
        <v>21134.259769956461</v>
      </c>
      <c r="F12" s="22">
        <f t="shared" si="2"/>
        <v>616.41590995706338</v>
      </c>
      <c r="G12" s="21">
        <f t="shared" si="3"/>
        <v>535.45590995706334</v>
      </c>
      <c r="H12" s="23">
        <v>80.959999999999994</v>
      </c>
    </row>
    <row r="13" spans="1:8" ht="15.75" customHeight="1" x14ac:dyDescent="0.25">
      <c r="A13" s="18">
        <v>3</v>
      </c>
      <c r="B13" s="19">
        <f t="shared" ref="B13:B29" si="4">B12</f>
        <v>94694.355980916502</v>
      </c>
      <c r="C13" s="20">
        <v>0.2</v>
      </c>
      <c r="D13" s="21">
        <f t="shared" si="0"/>
        <v>18938.8711961833</v>
      </c>
      <c r="E13" s="22">
        <f t="shared" si="1"/>
        <v>20054.348691051458</v>
      </c>
      <c r="F13" s="22">
        <f t="shared" si="2"/>
        <v>584.91850348900084</v>
      </c>
      <c r="G13" s="21">
        <f t="shared" si="3"/>
        <v>503.9585034890008</v>
      </c>
      <c r="H13" s="23">
        <v>80.959999999999994</v>
      </c>
    </row>
    <row r="14" spans="1:8" ht="15.75" customHeight="1" x14ac:dyDescent="0.25">
      <c r="A14" s="18">
        <v>4</v>
      </c>
      <c r="B14" s="19">
        <f t="shared" si="4"/>
        <v>94694.355980916502</v>
      </c>
      <c r="C14" s="20">
        <v>0.25</v>
      </c>
      <c r="D14" s="21">
        <f t="shared" si="0"/>
        <v>23673.588995229125</v>
      </c>
      <c r="E14" s="22">
        <f t="shared" si="1"/>
        <v>18974.437612146452</v>
      </c>
      <c r="F14" s="22">
        <f t="shared" si="2"/>
        <v>553.42109702093819</v>
      </c>
      <c r="G14" s="21">
        <f t="shared" si="3"/>
        <v>472.46109702093821</v>
      </c>
      <c r="H14" s="23">
        <v>80.959999999999994</v>
      </c>
    </row>
    <row r="15" spans="1:8" ht="15.75" customHeight="1" x14ac:dyDescent="0.25">
      <c r="A15" s="18">
        <v>5</v>
      </c>
      <c r="B15" s="19">
        <f t="shared" si="4"/>
        <v>94694.355980916502</v>
      </c>
      <c r="C15" s="20">
        <v>0.3</v>
      </c>
      <c r="D15" s="21">
        <f t="shared" si="0"/>
        <v>28408.306794274951</v>
      </c>
      <c r="E15" s="22">
        <f t="shared" si="1"/>
        <v>17894.526533241456</v>
      </c>
      <c r="F15" s="22">
        <f t="shared" si="2"/>
        <v>521.92369055287577</v>
      </c>
      <c r="G15" s="21">
        <f t="shared" si="3"/>
        <v>440.96369055287579</v>
      </c>
      <c r="H15" s="23">
        <v>80.959999999999994</v>
      </c>
    </row>
    <row r="16" spans="1:8" ht="15.75" customHeight="1" x14ac:dyDescent="0.25">
      <c r="A16" s="18">
        <v>6</v>
      </c>
      <c r="B16" s="19">
        <f t="shared" si="4"/>
        <v>94694.355980916502</v>
      </c>
      <c r="C16" s="20">
        <v>0.35</v>
      </c>
      <c r="D16" s="21">
        <f t="shared" si="0"/>
        <v>33143.024593320777</v>
      </c>
      <c r="E16" s="22">
        <f t="shared" si="1"/>
        <v>16814.61545433645</v>
      </c>
      <c r="F16" s="22">
        <f t="shared" si="2"/>
        <v>490.42628408481312</v>
      </c>
      <c r="G16" s="21">
        <f t="shared" si="3"/>
        <v>409.46628408481314</v>
      </c>
      <c r="H16" s="23">
        <v>80.959999999999994</v>
      </c>
    </row>
    <row r="17" spans="1:8" ht="15.75" customHeight="1" x14ac:dyDescent="0.25">
      <c r="A17" s="18">
        <v>7</v>
      </c>
      <c r="B17" s="19">
        <f t="shared" si="4"/>
        <v>94694.355980916502</v>
      </c>
      <c r="C17" s="20">
        <v>0.4</v>
      </c>
      <c r="D17" s="21">
        <f t="shared" si="0"/>
        <v>37877.742392366599</v>
      </c>
      <c r="E17" s="22">
        <f t="shared" si="1"/>
        <v>15734.704375431451</v>
      </c>
      <c r="F17" s="22">
        <f t="shared" si="2"/>
        <v>458.92887761675058</v>
      </c>
      <c r="G17" s="21">
        <f t="shared" si="3"/>
        <v>377.9688776167506</v>
      </c>
      <c r="H17" s="23">
        <v>80.959999999999994</v>
      </c>
    </row>
    <row r="18" spans="1:8" ht="15.75" customHeight="1" x14ac:dyDescent="0.25">
      <c r="A18" s="18">
        <v>8</v>
      </c>
      <c r="B18" s="19">
        <f t="shared" si="4"/>
        <v>94694.355980916502</v>
      </c>
      <c r="C18" s="20">
        <v>0.45</v>
      </c>
      <c r="D18" s="21">
        <f t="shared" si="0"/>
        <v>42612.460191412429</v>
      </c>
      <c r="E18" s="22">
        <f t="shared" si="1"/>
        <v>14654.793296526446</v>
      </c>
      <c r="F18" s="22">
        <f t="shared" si="2"/>
        <v>427.43147114868799</v>
      </c>
      <c r="G18" s="21">
        <f t="shared" si="3"/>
        <v>346.47147114868801</v>
      </c>
      <c r="H18" s="23">
        <v>80.959999999999994</v>
      </c>
    </row>
    <row r="19" spans="1:8" ht="15.75" customHeight="1" x14ac:dyDescent="0.25">
      <c r="A19" s="18">
        <v>9</v>
      </c>
      <c r="B19" s="19">
        <f t="shared" si="4"/>
        <v>94694.355980916502</v>
      </c>
      <c r="C19" s="20">
        <v>0.5</v>
      </c>
      <c r="D19" s="21">
        <f t="shared" si="0"/>
        <v>47347.177990458251</v>
      </c>
      <c r="E19" s="22">
        <f t="shared" si="1"/>
        <v>13574.882217621449</v>
      </c>
      <c r="F19" s="22">
        <f t="shared" si="2"/>
        <v>395.93406468062551</v>
      </c>
      <c r="G19" s="21">
        <f t="shared" si="3"/>
        <v>314.97406468062553</v>
      </c>
      <c r="H19" s="23">
        <v>80.959999999999994</v>
      </c>
    </row>
    <row r="20" spans="1:8" ht="15.75" customHeight="1" x14ac:dyDescent="0.25">
      <c r="A20" s="18">
        <v>10</v>
      </c>
      <c r="B20" s="19">
        <f t="shared" si="4"/>
        <v>94694.355980916502</v>
      </c>
      <c r="C20" s="20">
        <v>0.55000000000000004</v>
      </c>
      <c r="D20" s="21">
        <f t="shared" si="0"/>
        <v>52081.89578950408</v>
      </c>
      <c r="E20" s="22">
        <f t="shared" si="1"/>
        <v>12494.971138716444</v>
      </c>
      <c r="F20" s="22">
        <f t="shared" si="2"/>
        <v>364.43665821256292</v>
      </c>
      <c r="G20" s="21">
        <f t="shared" si="3"/>
        <v>283.47665821256294</v>
      </c>
      <c r="H20" s="23">
        <v>80.959999999999994</v>
      </c>
    </row>
    <row r="21" spans="1:8" ht="15.75" customHeight="1" x14ac:dyDescent="0.25">
      <c r="A21" s="18">
        <v>11</v>
      </c>
      <c r="B21" s="19">
        <f t="shared" si="4"/>
        <v>94694.355980916502</v>
      </c>
      <c r="C21" s="20">
        <v>0.6</v>
      </c>
      <c r="D21" s="21">
        <f t="shared" si="0"/>
        <v>56816.613588549902</v>
      </c>
      <c r="E21" s="22">
        <f t="shared" si="1"/>
        <v>11415.060059811443</v>
      </c>
      <c r="F21" s="22">
        <f t="shared" si="2"/>
        <v>332.93925174450038</v>
      </c>
      <c r="G21" s="21">
        <f t="shared" si="3"/>
        <v>251.9792517445004</v>
      </c>
      <c r="H21" s="23">
        <v>80.959999999999994</v>
      </c>
    </row>
    <row r="22" spans="1:8" ht="12.5" x14ac:dyDescent="0.25">
      <c r="A22" s="24">
        <v>12</v>
      </c>
      <c r="B22" s="19">
        <f t="shared" si="4"/>
        <v>94694.355980916502</v>
      </c>
      <c r="C22" s="20">
        <v>0.65</v>
      </c>
      <c r="D22" s="21">
        <f t="shared" si="0"/>
        <v>61551.331387595725</v>
      </c>
      <c r="E22" s="22">
        <f t="shared" si="1"/>
        <v>10335.148980906442</v>
      </c>
      <c r="F22" s="22">
        <f t="shared" si="2"/>
        <v>301.4418452764379</v>
      </c>
      <c r="G22" s="21">
        <f t="shared" si="3"/>
        <v>220.48184527643789</v>
      </c>
      <c r="H22" s="23">
        <v>80.959999999999994</v>
      </c>
    </row>
    <row r="23" spans="1:8" ht="12.5" x14ac:dyDescent="0.25">
      <c r="A23" s="18">
        <v>13</v>
      </c>
      <c r="B23" s="19">
        <f t="shared" si="4"/>
        <v>94694.355980916502</v>
      </c>
      <c r="C23" s="20">
        <v>0.7</v>
      </c>
      <c r="D23" s="21">
        <f t="shared" si="0"/>
        <v>66286.049186641554</v>
      </c>
      <c r="E23" s="22">
        <f t="shared" si="1"/>
        <v>9255.2379020014378</v>
      </c>
      <c r="F23" s="22">
        <f t="shared" si="2"/>
        <v>269.94443880837525</v>
      </c>
      <c r="G23" s="21">
        <f t="shared" si="3"/>
        <v>188.98443880837527</v>
      </c>
      <c r="H23" s="23">
        <v>80.959999999999994</v>
      </c>
    </row>
    <row r="24" spans="1:8" ht="12.5" x14ac:dyDescent="0.25">
      <c r="A24" s="18">
        <v>14</v>
      </c>
      <c r="B24" s="19">
        <f t="shared" si="4"/>
        <v>94694.355980916502</v>
      </c>
      <c r="C24" s="20">
        <v>0.75</v>
      </c>
      <c r="D24" s="21">
        <f t="shared" si="0"/>
        <v>71020.766985687369</v>
      </c>
      <c r="E24" s="22">
        <f t="shared" si="1"/>
        <v>8175.3268230964395</v>
      </c>
      <c r="F24" s="22">
        <f t="shared" si="2"/>
        <v>238.44703234031277</v>
      </c>
      <c r="G24" s="21">
        <f t="shared" si="3"/>
        <v>157.48703234031279</v>
      </c>
      <c r="H24" s="23">
        <v>80.959999999999994</v>
      </c>
    </row>
    <row r="25" spans="1:8" ht="12.5" x14ac:dyDescent="0.25">
      <c r="A25" s="18">
        <v>15</v>
      </c>
      <c r="B25" s="19">
        <f t="shared" si="4"/>
        <v>94694.355980916502</v>
      </c>
      <c r="C25" s="20">
        <v>0.8</v>
      </c>
      <c r="D25" s="21">
        <f t="shared" si="0"/>
        <v>75755.484784733198</v>
      </c>
      <c r="E25" s="22">
        <f t="shared" si="1"/>
        <v>7095.4157441914376</v>
      </c>
      <c r="F25" s="22">
        <f t="shared" si="2"/>
        <v>206.94962587225024</v>
      </c>
      <c r="G25" s="21">
        <f t="shared" si="3"/>
        <v>125.98962587225023</v>
      </c>
      <c r="H25" s="23">
        <v>80.959999999999994</v>
      </c>
    </row>
    <row r="26" spans="1:8" ht="12.5" x14ac:dyDescent="0.25">
      <c r="A26" s="18">
        <v>16</v>
      </c>
      <c r="B26" s="19">
        <f t="shared" si="4"/>
        <v>94694.355980916502</v>
      </c>
      <c r="C26" s="20">
        <v>0.85</v>
      </c>
      <c r="D26" s="21">
        <f t="shared" si="0"/>
        <v>80490.202583779028</v>
      </c>
      <c r="E26" s="22">
        <f t="shared" si="1"/>
        <v>6015.5046652864339</v>
      </c>
      <c r="F26" s="22">
        <f t="shared" si="2"/>
        <v>175.45221940418764</v>
      </c>
      <c r="G26" s="21">
        <f t="shared" si="3"/>
        <v>94.492219404187637</v>
      </c>
      <c r="H26" s="23">
        <v>80.959999999999994</v>
      </c>
    </row>
    <row r="27" spans="1:8" ht="12.5" x14ac:dyDescent="0.25">
      <c r="A27" s="18">
        <v>17</v>
      </c>
      <c r="B27" s="19">
        <f t="shared" si="4"/>
        <v>94694.355980916502</v>
      </c>
      <c r="C27" s="20">
        <v>0.9</v>
      </c>
      <c r="D27" s="21">
        <f t="shared" si="0"/>
        <v>85224.920382824857</v>
      </c>
      <c r="E27" s="22">
        <f t="shared" si="1"/>
        <v>4935.5935863814302</v>
      </c>
      <c r="F27" s="22">
        <f t="shared" si="2"/>
        <v>143.95481293612505</v>
      </c>
      <c r="G27" s="21">
        <f t="shared" si="3"/>
        <v>62.994812936125065</v>
      </c>
      <c r="H27" s="23">
        <v>80.959999999999994</v>
      </c>
    </row>
    <row r="28" spans="1:8" ht="12.5" x14ac:dyDescent="0.25">
      <c r="A28" s="18">
        <v>18</v>
      </c>
      <c r="B28" s="19">
        <f t="shared" si="4"/>
        <v>94694.355980916502</v>
      </c>
      <c r="C28" s="20">
        <v>0.95</v>
      </c>
      <c r="D28" s="21">
        <f t="shared" si="0"/>
        <v>89959.638181870672</v>
      </c>
      <c r="E28" s="22">
        <f t="shared" si="1"/>
        <v>3855.6825074764315</v>
      </c>
      <c r="F28" s="22">
        <f t="shared" si="2"/>
        <v>112.45740646806257</v>
      </c>
      <c r="G28" s="21">
        <f t="shared" si="3"/>
        <v>31.497406468062582</v>
      </c>
      <c r="H28" s="23">
        <v>80.959999999999994</v>
      </c>
    </row>
    <row r="29" spans="1:8" ht="12.5" x14ac:dyDescent="0.25">
      <c r="A29" s="25">
        <v>19</v>
      </c>
      <c r="B29" s="19">
        <f t="shared" si="4"/>
        <v>94694.355980916502</v>
      </c>
      <c r="C29" s="26">
        <v>1</v>
      </c>
      <c r="D29" s="27">
        <f t="shared" si="0"/>
        <v>94694.355980916502</v>
      </c>
      <c r="E29" s="28">
        <f>(F29*12)</f>
        <v>971.52</v>
      </c>
      <c r="F29" s="28">
        <f t="shared" si="2"/>
        <v>80.959999999999994</v>
      </c>
      <c r="G29" s="27">
        <f t="shared" si="3"/>
        <v>0</v>
      </c>
      <c r="H29" s="23">
        <v>80.959999999999994</v>
      </c>
    </row>
    <row r="30" spans="1:8" ht="12.5" x14ac:dyDescent="0.25">
      <c r="C30" s="20"/>
    </row>
    <row r="45" spans="1:8" ht="13" x14ac:dyDescent="0.3">
      <c r="A45" s="29"/>
      <c r="B45" s="29"/>
      <c r="C45" s="29"/>
      <c r="D45" s="29"/>
      <c r="E45" s="29"/>
      <c r="F45" s="29"/>
      <c r="G45" s="29"/>
      <c r="H45" s="30"/>
    </row>
    <row r="46" spans="1:8" ht="12.5" x14ac:dyDescent="0.25">
      <c r="B46" s="8"/>
      <c r="C46" s="20"/>
      <c r="D46" s="21"/>
      <c r="G46" s="21"/>
      <c r="H46" s="23"/>
    </row>
    <row r="47" spans="1:8" ht="12.5" x14ac:dyDescent="0.25">
      <c r="B47" s="8"/>
      <c r="C47" s="20"/>
      <c r="D47" s="21"/>
      <c r="G47" s="21"/>
      <c r="H47" s="23"/>
    </row>
    <row r="48" spans="1:8" ht="12.5" x14ac:dyDescent="0.25">
      <c r="B48" s="8"/>
      <c r="C48" s="20"/>
      <c r="D48" s="21"/>
      <c r="G48" s="21"/>
      <c r="H48" s="23"/>
    </row>
    <row r="49" spans="1:8" ht="12.5" x14ac:dyDescent="0.25">
      <c r="B49" s="8"/>
      <c r="C49" s="20"/>
      <c r="D49" s="21"/>
      <c r="G49" s="21"/>
      <c r="H49" s="23"/>
    </row>
    <row r="50" spans="1:8" ht="12.5" x14ac:dyDescent="0.25">
      <c r="B50" s="8"/>
      <c r="C50" s="20"/>
      <c r="D50" s="21"/>
      <c r="G50" s="21"/>
      <c r="H50" s="23"/>
    </row>
    <row r="51" spans="1:8" ht="12.5" x14ac:dyDescent="0.25">
      <c r="B51" s="8"/>
      <c r="C51" s="20"/>
      <c r="D51" s="21"/>
      <c r="G51" s="21"/>
      <c r="H51" s="23"/>
    </row>
    <row r="52" spans="1:8" ht="12.5" x14ac:dyDescent="0.25">
      <c r="B52" s="8"/>
      <c r="C52" s="20"/>
      <c r="D52" s="21"/>
      <c r="G52" s="21"/>
      <c r="H52" s="23"/>
    </row>
    <row r="53" spans="1:8" ht="12.5" x14ac:dyDescent="0.25">
      <c r="B53" s="8"/>
      <c r="C53" s="20"/>
      <c r="D53" s="21"/>
      <c r="G53" s="21"/>
      <c r="H53" s="23"/>
    </row>
    <row r="54" spans="1:8" ht="12.5" x14ac:dyDescent="0.25">
      <c r="B54" s="8"/>
      <c r="C54" s="20"/>
      <c r="D54" s="21"/>
      <c r="G54" s="21"/>
      <c r="H54" s="23"/>
    </row>
    <row r="55" spans="1:8" ht="12.5" x14ac:dyDescent="0.25">
      <c r="B55" s="8"/>
      <c r="C55" s="20"/>
      <c r="D55" s="21"/>
      <c r="G55" s="21"/>
      <c r="H55" s="23"/>
    </row>
    <row r="56" spans="1:8" ht="12.5" x14ac:dyDescent="0.25">
      <c r="A56" s="18"/>
      <c r="B56" s="8"/>
      <c r="C56" s="20"/>
      <c r="D56" s="21"/>
      <c r="G56" s="21"/>
      <c r="H56" s="23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536A-6440-4173-8F23-A955E35CDEA0}">
  <sheetPr>
    <outlinePr summaryBelow="0" summaryRight="0"/>
  </sheetPr>
  <dimension ref="A1:H56"/>
  <sheetViews>
    <sheetView tabSelected="1" workbookViewId="0"/>
  </sheetViews>
  <sheetFormatPr defaultColWidth="12.6328125" defaultRowHeight="15.75" customHeight="1" x14ac:dyDescent="0.25"/>
  <cols>
    <col min="1" max="1" width="20.6328125" customWidth="1"/>
    <col min="2" max="2" width="17.36328125" customWidth="1"/>
    <col min="3" max="3" width="9.6328125" customWidth="1"/>
    <col min="11" max="11" width="16.36328125" customWidth="1"/>
  </cols>
  <sheetData>
    <row r="1" spans="1:8" s="32" customFormat="1" ht="15.75" customHeight="1" x14ac:dyDescent="0.3">
      <c r="A1" s="31" t="s">
        <v>15</v>
      </c>
    </row>
    <row r="2" spans="1:8" ht="15.75" customHeight="1" x14ac:dyDescent="0.35">
      <c r="A2" s="1" t="s">
        <v>0</v>
      </c>
      <c r="B2" s="2"/>
      <c r="C2" s="3"/>
      <c r="D2" s="3"/>
      <c r="E2" s="3"/>
    </row>
    <row r="3" spans="1:8" ht="13.5" x14ac:dyDescent="0.3">
      <c r="A3" s="4" t="s">
        <v>13</v>
      </c>
      <c r="B3" s="5">
        <v>1.2055296751230618</v>
      </c>
    </row>
    <row r="4" spans="1:8" ht="13" x14ac:dyDescent="0.3">
      <c r="A4" s="6" t="s">
        <v>1</v>
      </c>
      <c r="B4" s="7">
        <v>71409</v>
      </c>
      <c r="C4" s="8"/>
      <c r="D4" s="8"/>
      <c r="E4" s="8"/>
    </row>
    <row r="5" spans="1:8" ht="13" x14ac:dyDescent="0.3">
      <c r="A5" s="6" t="s">
        <v>2</v>
      </c>
      <c r="B5" s="9">
        <f>B4*B3</f>
        <v>86085.668570862719</v>
      </c>
    </row>
    <row r="6" spans="1:8" ht="14" x14ac:dyDescent="0.3">
      <c r="A6" s="10" t="s">
        <v>3</v>
      </c>
      <c r="B6" s="11">
        <f>B5*0.1</f>
        <v>8608.5668570862726</v>
      </c>
    </row>
    <row r="7" spans="1:8" ht="14" x14ac:dyDescent="0.3">
      <c r="A7" s="10" t="s">
        <v>4</v>
      </c>
      <c r="B7" s="12">
        <v>300</v>
      </c>
    </row>
    <row r="8" spans="1:8" ht="15.75" customHeight="1" x14ac:dyDescent="0.35">
      <c r="A8" s="13" t="s">
        <v>5</v>
      </c>
      <c r="B8" s="14">
        <v>6.3399999999999998E-2</v>
      </c>
    </row>
    <row r="9" spans="1:8" ht="15.75" customHeight="1" x14ac:dyDescent="0.25">
      <c r="F9" t="s">
        <v>18</v>
      </c>
    </row>
    <row r="10" spans="1:8" ht="65" x14ac:dyDescent="0.3">
      <c r="A10" s="15" t="s">
        <v>6</v>
      </c>
      <c r="B10" s="16" t="s">
        <v>7</v>
      </c>
      <c r="C10" s="16" t="s">
        <v>8</v>
      </c>
      <c r="D10" s="16" t="s">
        <v>9</v>
      </c>
      <c r="E10" s="16" t="s">
        <v>10</v>
      </c>
      <c r="F10" s="16" t="s">
        <v>17</v>
      </c>
      <c r="G10" s="16" t="s">
        <v>11</v>
      </c>
      <c r="H10" s="17" t="s">
        <v>12</v>
      </c>
    </row>
    <row r="11" spans="1:8" ht="15.75" customHeight="1" x14ac:dyDescent="0.25">
      <c r="A11" s="18">
        <v>1</v>
      </c>
      <c r="B11" s="19">
        <f>B5</f>
        <v>86085.668570862719</v>
      </c>
      <c r="C11" s="20">
        <v>0.1</v>
      </c>
      <c r="D11" s="21">
        <f t="shared" ref="D11:D29" si="0">B11*C11</f>
        <v>8608.5668570862726</v>
      </c>
      <c r="E11" s="22">
        <f t="shared" ref="E11:E28" si="1">(F11*12)/0.35</f>
        <v>20447.021131989521</v>
      </c>
      <c r="F11" s="22">
        <f t="shared" ref="F11:F29" si="2">G11+H11</f>
        <v>596.37144968302766</v>
      </c>
      <c r="G11" s="21">
        <f t="shared" ref="G11:G29" si="3">PMT($B$8/12,$B$7,-(B11-D11))</f>
        <v>515.41144968302763</v>
      </c>
      <c r="H11" s="23">
        <v>80.959999999999994</v>
      </c>
    </row>
    <row r="12" spans="1:8" ht="15.75" customHeight="1" x14ac:dyDescent="0.25">
      <c r="A12" s="18">
        <v>2</v>
      </c>
      <c r="B12" s="19">
        <f>B11</f>
        <v>86085.668570862719</v>
      </c>
      <c r="C12" s="20">
        <v>0.15</v>
      </c>
      <c r="D12" s="21">
        <f t="shared" si="0"/>
        <v>12912.850285629407</v>
      </c>
      <c r="E12" s="22">
        <f t="shared" si="1"/>
        <v>19465.285037355181</v>
      </c>
      <c r="F12" s="22">
        <f t="shared" si="2"/>
        <v>567.73748025619273</v>
      </c>
      <c r="G12" s="21">
        <f t="shared" si="3"/>
        <v>486.77748025619275</v>
      </c>
      <c r="H12" s="23">
        <v>80.959999999999994</v>
      </c>
    </row>
    <row r="13" spans="1:8" ht="15.75" customHeight="1" x14ac:dyDescent="0.25">
      <c r="A13" s="18">
        <v>3</v>
      </c>
      <c r="B13" s="19">
        <f t="shared" ref="B13:B29" si="4">B12</f>
        <v>86085.668570862719</v>
      </c>
      <c r="C13" s="20">
        <v>0.2</v>
      </c>
      <c r="D13" s="21">
        <f t="shared" si="0"/>
        <v>17217.133714172545</v>
      </c>
      <c r="E13" s="22">
        <f t="shared" si="1"/>
        <v>18483.548942720845</v>
      </c>
      <c r="F13" s="22">
        <f t="shared" si="2"/>
        <v>539.1035108293579</v>
      </c>
      <c r="G13" s="21">
        <f t="shared" si="3"/>
        <v>458.14351082935787</v>
      </c>
      <c r="H13" s="23">
        <v>80.959999999999994</v>
      </c>
    </row>
    <row r="14" spans="1:8" ht="15.75" customHeight="1" x14ac:dyDescent="0.25">
      <c r="A14" s="18">
        <v>4</v>
      </c>
      <c r="B14" s="19">
        <f t="shared" si="4"/>
        <v>86085.668570862719</v>
      </c>
      <c r="C14" s="20">
        <v>0.25</v>
      </c>
      <c r="D14" s="21">
        <f t="shared" si="0"/>
        <v>21521.41714271568</v>
      </c>
      <c r="E14" s="22">
        <f t="shared" si="1"/>
        <v>17501.812848086502</v>
      </c>
      <c r="F14" s="22">
        <f t="shared" si="2"/>
        <v>510.46954140252296</v>
      </c>
      <c r="G14" s="21">
        <f t="shared" si="3"/>
        <v>429.50954140252298</v>
      </c>
      <c r="H14" s="23">
        <v>80.959999999999994</v>
      </c>
    </row>
    <row r="15" spans="1:8" ht="15.75" customHeight="1" x14ac:dyDescent="0.25">
      <c r="A15" s="18">
        <v>5</v>
      </c>
      <c r="B15" s="19">
        <f t="shared" si="4"/>
        <v>86085.668570862719</v>
      </c>
      <c r="C15" s="20">
        <v>0.3</v>
      </c>
      <c r="D15" s="21">
        <f t="shared" si="0"/>
        <v>25825.700571258814</v>
      </c>
      <c r="E15" s="22">
        <f t="shared" si="1"/>
        <v>16520.076753452166</v>
      </c>
      <c r="F15" s="22">
        <f t="shared" si="2"/>
        <v>481.83557197568814</v>
      </c>
      <c r="G15" s="21">
        <f t="shared" si="3"/>
        <v>400.87557197568816</v>
      </c>
      <c r="H15" s="23">
        <v>80.959999999999994</v>
      </c>
    </row>
    <row r="16" spans="1:8" ht="15.75" customHeight="1" x14ac:dyDescent="0.25">
      <c r="A16" s="18">
        <v>6</v>
      </c>
      <c r="B16" s="19">
        <f t="shared" si="4"/>
        <v>86085.668570862719</v>
      </c>
      <c r="C16" s="20">
        <v>0.35</v>
      </c>
      <c r="D16" s="21">
        <f t="shared" si="0"/>
        <v>30129.983999801949</v>
      </c>
      <c r="E16" s="22">
        <f t="shared" si="1"/>
        <v>15538.34065881783</v>
      </c>
      <c r="F16" s="22">
        <f t="shared" si="2"/>
        <v>453.20160254885332</v>
      </c>
      <c r="G16" s="21">
        <f t="shared" si="3"/>
        <v>372.24160254885334</v>
      </c>
      <c r="H16" s="23">
        <v>80.959999999999994</v>
      </c>
    </row>
    <row r="17" spans="1:8" ht="15.75" customHeight="1" x14ac:dyDescent="0.25">
      <c r="A17" s="18">
        <v>7</v>
      </c>
      <c r="B17" s="19">
        <f t="shared" si="4"/>
        <v>86085.668570862719</v>
      </c>
      <c r="C17" s="20">
        <v>0.4</v>
      </c>
      <c r="D17" s="21">
        <f t="shared" si="0"/>
        <v>34434.267428345091</v>
      </c>
      <c r="E17" s="22">
        <f t="shared" si="1"/>
        <v>14556.604564183488</v>
      </c>
      <c r="F17" s="22">
        <f t="shared" si="2"/>
        <v>424.56763312201838</v>
      </c>
      <c r="G17" s="21">
        <f t="shared" si="3"/>
        <v>343.6076331220184</v>
      </c>
      <c r="H17" s="23">
        <v>80.959999999999994</v>
      </c>
    </row>
    <row r="18" spans="1:8" ht="15.75" customHeight="1" x14ac:dyDescent="0.25">
      <c r="A18" s="18">
        <v>8</v>
      </c>
      <c r="B18" s="19">
        <f t="shared" si="4"/>
        <v>86085.668570862719</v>
      </c>
      <c r="C18" s="20">
        <v>0.45</v>
      </c>
      <c r="D18" s="21">
        <f t="shared" si="0"/>
        <v>38738.550856888221</v>
      </c>
      <c r="E18" s="22">
        <f t="shared" si="1"/>
        <v>13574.868469549152</v>
      </c>
      <c r="F18" s="22">
        <f t="shared" si="2"/>
        <v>395.93366369518355</v>
      </c>
      <c r="G18" s="21">
        <f t="shared" si="3"/>
        <v>314.97366369518357</v>
      </c>
      <c r="H18" s="23">
        <v>80.959999999999994</v>
      </c>
    </row>
    <row r="19" spans="1:8" ht="15.75" customHeight="1" x14ac:dyDescent="0.25">
      <c r="A19" s="18">
        <v>9</v>
      </c>
      <c r="B19" s="19">
        <f t="shared" si="4"/>
        <v>86085.668570862719</v>
      </c>
      <c r="C19" s="20">
        <v>0.5</v>
      </c>
      <c r="D19" s="21">
        <f t="shared" si="0"/>
        <v>43042.83428543136</v>
      </c>
      <c r="E19" s="22">
        <f t="shared" si="1"/>
        <v>12593.132374914812</v>
      </c>
      <c r="F19" s="22">
        <f t="shared" si="2"/>
        <v>367.29969426834862</v>
      </c>
      <c r="G19" s="21">
        <f t="shared" si="3"/>
        <v>286.33969426834864</v>
      </c>
      <c r="H19" s="23">
        <v>80.959999999999994</v>
      </c>
    </row>
    <row r="20" spans="1:8" ht="15.75" customHeight="1" x14ac:dyDescent="0.25">
      <c r="A20" s="18">
        <v>10</v>
      </c>
      <c r="B20" s="19">
        <f t="shared" si="4"/>
        <v>86085.668570862719</v>
      </c>
      <c r="C20" s="20">
        <v>0.55000000000000004</v>
      </c>
      <c r="D20" s="21">
        <f t="shared" si="0"/>
        <v>47347.117713974498</v>
      </c>
      <c r="E20" s="22">
        <f t="shared" si="1"/>
        <v>11611.396280280474</v>
      </c>
      <c r="F20" s="22">
        <f t="shared" si="2"/>
        <v>338.66572484151379</v>
      </c>
      <c r="G20" s="21">
        <f t="shared" si="3"/>
        <v>257.70572484151381</v>
      </c>
      <c r="H20" s="23">
        <v>80.959999999999994</v>
      </c>
    </row>
    <row r="21" spans="1:8" ht="15.75" customHeight="1" x14ac:dyDescent="0.25">
      <c r="A21" s="18">
        <v>11</v>
      </c>
      <c r="B21" s="19">
        <f t="shared" si="4"/>
        <v>86085.668570862719</v>
      </c>
      <c r="C21" s="20">
        <v>0.6</v>
      </c>
      <c r="D21" s="21">
        <f t="shared" si="0"/>
        <v>51651.401142517629</v>
      </c>
      <c r="E21" s="22">
        <f t="shared" si="1"/>
        <v>10629.660185646135</v>
      </c>
      <c r="F21" s="22">
        <f t="shared" si="2"/>
        <v>310.03175541467891</v>
      </c>
      <c r="G21" s="21">
        <f t="shared" si="3"/>
        <v>229.07175541467893</v>
      </c>
      <c r="H21" s="23">
        <v>80.959999999999994</v>
      </c>
    </row>
    <row r="22" spans="1:8" ht="12.5" x14ac:dyDescent="0.25">
      <c r="A22" s="24">
        <v>12</v>
      </c>
      <c r="B22" s="19">
        <f t="shared" si="4"/>
        <v>86085.668570862719</v>
      </c>
      <c r="C22" s="20">
        <v>0.65</v>
      </c>
      <c r="D22" s="21">
        <f t="shared" si="0"/>
        <v>55955.684571060767</v>
      </c>
      <c r="E22" s="22">
        <f t="shared" si="1"/>
        <v>9647.9240910117969</v>
      </c>
      <c r="F22" s="22">
        <f t="shared" si="2"/>
        <v>281.39778598784409</v>
      </c>
      <c r="G22" s="21">
        <f t="shared" si="3"/>
        <v>200.43778598784408</v>
      </c>
      <c r="H22" s="23">
        <v>80.959999999999994</v>
      </c>
    </row>
    <row r="23" spans="1:8" ht="12.5" x14ac:dyDescent="0.25">
      <c r="A23" s="18">
        <v>13</v>
      </c>
      <c r="B23" s="19">
        <f t="shared" si="4"/>
        <v>86085.668570862719</v>
      </c>
      <c r="C23" s="20">
        <v>0.7</v>
      </c>
      <c r="D23" s="21">
        <f t="shared" si="0"/>
        <v>60259.967999603898</v>
      </c>
      <c r="E23" s="22">
        <f t="shared" si="1"/>
        <v>8666.1879963774591</v>
      </c>
      <c r="F23" s="22">
        <f t="shared" si="2"/>
        <v>252.76381656100921</v>
      </c>
      <c r="G23" s="21">
        <f t="shared" si="3"/>
        <v>171.80381656100923</v>
      </c>
      <c r="H23" s="23">
        <v>80.959999999999994</v>
      </c>
    </row>
    <row r="24" spans="1:8" ht="12.5" x14ac:dyDescent="0.25">
      <c r="A24" s="18">
        <v>14</v>
      </c>
      <c r="B24" s="19">
        <f t="shared" si="4"/>
        <v>86085.668570862719</v>
      </c>
      <c r="C24" s="20">
        <v>0.75</v>
      </c>
      <c r="D24" s="21">
        <f t="shared" si="0"/>
        <v>64564.251428147036</v>
      </c>
      <c r="E24" s="22">
        <f t="shared" si="1"/>
        <v>7684.4519017431212</v>
      </c>
      <c r="F24" s="22">
        <f t="shared" si="2"/>
        <v>224.12984713417433</v>
      </c>
      <c r="G24" s="21">
        <f t="shared" si="3"/>
        <v>143.16984713417435</v>
      </c>
      <c r="H24" s="23">
        <v>80.959999999999994</v>
      </c>
    </row>
    <row r="25" spans="1:8" ht="12.5" x14ac:dyDescent="0.25">
      <c r="A25" s="18">
        <v>15</v>
      </c>
      <c r="B25" s="19">
        <f t="shared" si="4"/>
        <v>86085.668570862719</v>
      </c>
      <c r="C25" s="20">
        <v>0.8</v>
      </c>
      <c r="D25" s="21">
        <f t="shared" si="0"/>
        <v>68868.534856690181</v>
      </c>
      <c r="E25" s="22">
        <f t="shared" si="1"/>
        <v>6702.7158071087797</v>
      </c>
      <c r="F25" s="22">
        <f t="shared" si="2"/>
        <v>195.49587770733942</v>
      </c>
      <c r="G25" s="21">
        <f t="shared" si="3"/>
        <v>114.53587770733942</v>
      </c>
      <c r="H25" s="23">
        <v>80.959999999999994</v>
      </c>
    </row>
    <row r="26" spans="1:8" ht="12.5" x14ac:dyDescent="0.25">
      <c r="A26" s="18">
        <v>16</v>
      </c>
      <c r="B26" s="19">
        <f t="shared" si="4"/>
        <v>86085.668570862719</v>
      </c>
      <c r="C26" s="20">
        <v>0.85</v>
      </c>
      <c r="D26" s="21">
        <f t="shared" si="0"/>
        <v>73172.818285233312</v>
      </c>
      <c r="E26" s="22">
        <f t="shared" si="1"/>
        <v>5720.9797124744437</v>
      </c>
      <c r="F26" s="22">
        <f t="shared" si="2"/>
        <v>166.86190828050459</v>
      </c>
      <c r="G26" s="21">
        <f t="shared" si="3"/>
        <v>85.9019082805046</v>
      </c>
      <c r="H26" s="23">
        <v>80.959999999999994</v>
      </c>
    </row>
    <row r="27" spans="1:8" ht="12.5" x14ac:dyDescent="0.25">
      <c r="A27" s="18">
        <v>17</v>
      </c>
      <c r="B27" s="19">
        <f t="shared" si="4"/>
        <v>86085.668570862719</v>
      </c>
      <c r="C27" s="20">
        <v>0.9</v>
      </c>
      <c r="D27" s="21">
        <f t="shared" si="0"/>
        <v>77477.101713776443</v>
      </c>
      <c r="E27" s="22">
        <f t="shared" si="1"/>
        <v>4739.2436178401058</v>
      </c>
      <c r="F27" s="22">
        <f t="shared" si="2"/>
        <v>138.22793885366974</v>
      </c>
      <c r="G27" s="21">
        <f t="shared" si="3"/>
        <v>57.267938853669762</v>
      </c>
      <c r="H27" s="23">
        <v>80.959999999999994</v>
      </c>
    </row>
    <row r="28" spans="1:8" ht="12.5" x14ac:dyDescent="0.25">
      <c r="A28" s="18">
        <v>18</v>
      </c>
      <c r="B28" s="19">
        <f t="shared" si="4"/>
        <v>86085.668570862719</v>
      </c>
      <c r="C28" s="20">
        <v>0.95</v>
      </c>
      <c r="D28" s="21">
        <f t="shared" si="0"/>
        <v>81781.385142319574</v>
      </c>
      <c r="E28" s="22">
        <f t="shared" si="1"/>
        <v>3757.5075232057688</v>
      </c>
      <c r="F28" s="22">
        <f t="shared" si="2"/>
        <v>109.59396942683492</v>
      </c>
      <c r="G28" s="21">
        <f t="shared" si="3"/>
        <v>28.633969426834931</v>
      </c>
      <c r="H28" s="23">
        <v>80.959999999999994</v>
      </c>
    </row>
    <row r="29" spans="1:8" ht="12.5" x14ac:dyDescent="0.25">
      <c r="A29" s="25">
        <v>19</v>
      </c>
      <c r="B29" s="19">
        <f t="shared" si="4"/>
        <v>86085.668570862719</v>
      </c>
      <c r="C29" s="26">
        <v>1</v>
      </c>
      <c r="D29" s="27">
        <f t="shared" si="0"/>
        <v>86085.668570862719</v>
      </c>
      <c r="E29" s="28">
        <f>(F29*12)</f>
        <v>971.52</v>
      </c>
      <c r="F29" s="28">
        <f t="shared" si="2"/>
        <v>80.959999999999994</v>
      </c>
      <c r="G29" s="27">
        <f t="shared" si="3"/>
        <v>0</v>
      </c>
      <c r="H29" s="23">
        <v>80.959999999999994</v>
      </c>
    </row>
    <row r="30" spans="1:8" ht="12.5" x14ac:dyDescent="0.25">
      <c r="C30" s="20"/>
    </row>
    <row r="45" spans="1:8" ht="13" x14ac:dyDescent="0.3">
      <c r="A45" s="29"/>
      <c r="B45" s="29"/>
      <c r="C45" s="29"/>
      <c r="D45" s="29"/>
      <c r="E45" s="29"/>
      <c r="F45" s="29"/>
      <c r="G45" s="29"/>
      <c r="H45" s="30"/>
    </row>
    <row r="46" spans="1:8" ht="12.5" x14ac:dyDescent="0.25">
      <c r="B46" s="8"/>
      <c r="C46" s="20"/>
      <c r="D46" s="21"/>
      <c r="G46" s="21"/>
      <c r="H46" s="23"/>
    </row>
    <row r="47" spans="1:8" ht="12.5" x14ac:dyDescent="0.25">
      <c r="B47" s="8"/>
      <c r="C47" s="20"/>
      <c r="D47" s="21"/>
      <c r="G47" s="21"/>
      <c r="H47" s="23"/>
    </row>
    <row r="48" spans="1:8" ht="12.5" x14ac:dyDescent="0.25">
      <c r="B48" s="8"/>
      <c r="C48" s="20"/>
      <c r="D48" s="21"/>
      <c r="G48" s="21"/>
      <c r="H48" s="23"/>
    </row>
    <row r="49" spans="1:8" ht="12.5" x14ac:dyDescent="0.25">
      <c r="B49" s="8"/>
      <c r="C49" s="20"/>
      <c r="D49" s="21"/>
      <c r="G49" s="21"/>
      <c r="H49" s="23"/>
    </row>
    <row r="50" spans="1:8" ht="12.5" x14ac:dyDescent="0.25">
      <c r="B50" s="8"/>
      <c r="C50" s="20"/>
      <c r="D50" s="21"/>
      <c r="G50" s="21"/>
      <c r="H50" s="23"/>
    </row>
    <row r="51" spans="1:8" ht="12.5" x14ac:dyDescent="0.25">
      <c r="B51" s="8"/>
      <c r="C51" s="20"/>
      <c r="D51" s="21"/>
      <c r="G51" s="21"/>
      <c r="H51" s="23"/>
    </row>
    <row r="52" spans="1:8" ht="12.5" x14ac:dyDescent="0.25">
      <c r="B52" s="8"/>
      <c r="C52" s="20"/>
      <c r="D52" s="21"/>
      <c r="G52" s="21"/>
      <c r="H52" s="23"/>
    </row>
    <row r="53" spans="1:8" ht="12.5" x14ac:dyDescent="0.25">
      <c r="B53" s="8"/>
      <c r="C53" s="20"/>
      <c r="D53" s="21"/>
      <c r="G53" s="21"/>
      <c r="H53" s="23"/>
    </row>
    <row r="54" spans="1:8" ht="12.5" x14ac:dyDescent="0.25">
      <c r="B54" s="8"/>
      <c r="C54" s="20"/>
      <c r="D54" s="21"/>
      <c r="G54" s="21"/>
      <c r="H54" s="23"/>
    </row>
    <row r="55" spans="1:8" ht="12.5" x14ac:dyDescent="0.25">
      <c r="B55" s="8"/>
      <c r="C55" s="20"/>
      <c r="D55" s="21"/>
      <c r="G55" s="21"/>
      <c r="H55" s="23"/>
    </row>
    <row r="56" spans="1:8" ht="12.5" x14ac:dyDescent="0.25">
      <c r="A56" s="18"/>
      <c r="B56" s="8"/>
      <c r="C56" s="20"/>
      <c r="D56" s="21"/>
      <c r="G56" s="21"/>
      <c r="H56" s="23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9725-54FC-4B60-82F9-BBFE438ACE15}">
  <sheetPr>
    <outlinePr summaryBelow="0" summaryRight="0"/>
  </sheetPr>
  <dimension ref="A1:H56"/>
  <sheetViews>
    <sheetView workbookViewId="0">
      <selection activeCell="D7" sqref="D7"/>
    </sheetView>
  </sheetViews>
  <sheetFormatPr defaultColWidth="12.6328125" defaultRowHeight="15.75" customHeight="1" x14ac:dyDescent="0.25"/>
  <cols>
    <col min="1" max="1" width="20.6328125" customWidth="1"/>
    <col min="2" max="2" width="17.36328125" customWidth="1"/>
    <col min="3" max="3" width="9.6328125" customWidth="1"/>
    <col min="11" max="11" width="16.36328125" customWidth="1"/>
  </cols>
  <sheetData>
    <row r="1" spans="1:8" s="32" customFormat="1" ht="15.75" customHeight="1" x14ac:dyDescent="0.3">
      <c r="A1" s="31" t="s">
        <v>16</v>
      </c>
    </row>
    <row r="2" spans="1:8" ht="15.75" customHeight="1" x14ac:dyDescent="0.35">
      <c r="A2" s="1" t="s">
        <v>0</v>
      </c>
      <c r="B2" s="2"/>
      <c r="C2" s="3"/>
      <c r="D2" s="3"/>
      <c r="E2" s="3"/>
    </row>
    <row r="3" spans="1:8" ht="13.5" x14ac:dyDescent="0.3">
      <c r="A3" s="4" t="s">
        <v>13</v>
      </c>
      <c r="B3" s="5">
        <v>1.2055296751230618</v>
      </c>
    </row>
    <row r="4" spans="1:8" ht="13" x14ac:dyDescent="0.3">
      <c r="A4" s="6" t="s">
        <v>1</v>
      </c>
      <c r="B4" s="7">
        <v>64268</v>
      </c>
      <c r="C4" s="8"/>
      <c r="D4" s="8"/>
      <c r="E4" s="8"/>
    </row>
    <row r="5" spans="1:8" ht="13" x14ac:dyDescent="0.3">
      <c r="A5" s="6" t="s">
        <v>2</v>
      </c>
      <c r="B5" s="9">
        <f>B4*B3</f>
        <v>77476.981160808937</v>
      </c>
    </row>
    <row r="6" spans="1:8" ht="14" x14ac:dyDescent="0.3">
      <c r="A6" s="10" t="s">
        <v>3</v>
      </c>
      <c r="B6" s="11">
        <f>B5*0.1</f>
        <v>7747.6981160808937</v>
      </c>
    </row>
    <row r="7" spans="1:8" ht="14" x14ac:dyDescent="0.3">
      <c r="A7" s="10" t="s">
        <v>4</v>
      </c>
      <c r="B7" s="12">
        <v>300</v>
      </c>
    </row>
    <row r="8" spans="1:8" ht="15.75" customHeight="1" x14ac:dyDescent="0.35">
      <c r="A8" s="13" t="s">
        <v>5</v>
      </c>
      <c r="B8" s="14">
        <v>6.3399999999999998E-2</v>
      </c>
    </row>
    <row r="9" spans="1:8" ht="15.75" customHeight="1" x14ac:dyDescent="0.25">
      <c r="F9" t="s">
        <v>18</v>
      </c>
    </row>
    <row r="10" spans="1:8" ht="65" x14ac:dyDescent="0.3">
      <c r="A10" s="15" t="s">
        <v>6</v>
      </c>
      <c r="B10" s="16" t="s">
        <v>7</v>
      </c>
      <c r="C10" s="16" t="s">
        <v>8</v>
      </c>
      <c r="D10" s="16" t="s">
        <v>9</v>
      </c>
      <c r="E10" s="16" t="s">
        <v>10</v>
      </c>
      <c r="F10" s="16" t="s">
        <v>17</v>
      </c>
      <c r="G10" s="16" t="s">
        <v>11</v>
      </c>
      <c r="H10" s="17" t="s">
        <v>12</v>
      </c>
    </row>
    <row r="11" spans="1:8" ht="15.75" customHeight="1" x14ac:dyDescent="0.25">
      <c r="A11" s="18">
        <v>1</v>
      </c>
      <c r="B11" s="19">
        <f>B5</f>
        <v>77476.981160808937</v>
      </c>
      <c r="C11" s="20">
        <v>0.1</v>
      </c>
      <c r="D11" s="21">
        <f t="shared" ref="D11:D29" si="0">B11*C11</f>
        <v>7747.6981160808937</v>
      </c>
      <c r="E11" s="22">
        <f t="shared" ref="E11:E28" si="1">(F11*12)/0.35</f>
        <v>18679.871415117577</v>
      </c>
      <c r="F11" s="22">
        <f t="shared" ref="F11:F29" si="2">G11+H11</f>
        <v>544.8295829409293</v>
      </c>
      <c r="G11" s="21">
        <f t="shared" ref="G11:G29" si="3">PMT($B$8/12,$B$7,-(B11-D11))</f>
        <v>463.86958294092926</v>
      </c>
      <c r="H11" s="23">
        <v>80.959999999999994</v>
      </c>
    </row>
    <row r="12" spans="1:8" ht="15.75" customHeight="1" x14ac:dyDescent="0.25">
      <c r="A12" s="18">
        <v>2</v>
      </c>
      <c r="B12" s="19">
        <f>B11</f>
        <v>77476.981160808937</v>
      </c>
      <c r="C12" s="20">
        <v>0.15</v>
      </c>
      <c r="D12" s="21">
        <f t="shared" si="0"/>
        <v>11621.547174121341</v>
      </c>
      <c r="E12" s="22">
        <f t="shared" si="1"/>
        <v>17796.310304753901</v>
      </c>
      <c r="F12" s="22">
        <f t="shared" si="2"/>
        <v>519.05905055532207</v>
      </c>
      <c r="G12" s="21">
        <f t="shared" si="3"/>
        <v>438.09905055532209</v>
      </c>
      <c r="H12" s="23">
        <v>80.959999999999994</v>
      </c>
    </row>
    <row r="13" spans="1:8" ht="15.75" customHeight="1" x14ac:dyDescent="0.25">
      <c r="A13" s="18">
        <v>3</v>
      </c>
      <c r="B13" s="19">
        <f t="shared" ref="B13:B29" si="4">B12</f>
        <v>77476.981160808937</v>
      </c>
      <c r="C13" s="20">
        <v>0.2</v>
      </c>
      <c r="D13" s="21">
        <f t="shared" si="0"/>
        <v>15495.396232161787</v>
      </c>
      <c r="E13" s="22">
        <f t="shared" si="1"/>
        <v>16912.749194390224</v>
      </c>
      <c r="F13" s="22">
        <f t="shared" si="2"/>
        <v>493.28851816971485</v>
      </c>
      <c r="G13" s="21">
        <f t="shared" si="3"/>
        <v>412.32851816971487</v>
      </c>
      <c r="H13" s="23">
        <v>80.959999999999994</v>
      </c>
    </row>
    <row r="14" spans="1:8" ht="15.75" customHeight="1" x14ac:dyDescent="0.25">
      <c r="A14" s="18">
        <v>4</v>
      </c>
      <c r="B14" s="19">
        <f t="shared" si="4"/>
        <v>77476.981160808937</v>
      </c>
      <c r="C14" s="20">
        <v>0.25</v>
      </c>
      <c r="D14" s="21">
        <f t="shared" si="0"/>
        <v>19369.245290202234</v>
      </c>
      <c r="E14" s="22">
        <f t="shared" si="1"/>
        <v>16029.188084026551</v>
      </c>
      <c r="F14" s="22">
        <f t="shared" si="2"/>
        <v>467.51798578410768</v>
      </c>
      <c r="G14" s="21">
        <f t="shared" si="3"/>
        <v>386.5579857841077</v>
      </c>
      <c r="H14" s="23">
        <v>80.959999999999994</v>
      </c>
    </row>
    <row r="15" spans="1:8" ht="15.75" customHeight="1" x14ac:dyDescent="0.25">
      <c r="A15" s="18">
        <v>5</v>
      </c>
      <c r="B15" s="19">
        <f t="shared" si="4"/>
        <v>77476.981160808937</v>
      </c>
      <c r="C15" s="20">
        <v>0.3</v>
      </c>
      <c r="D15" s="21">
        <f t="shared" si="0"/>
        <v>23243.094348242681</v>
      </c>
      <c r="E15" s="22">
        <f t="shared" si="1"/>
        <v>15145.626973662876</v>
      </c>
      <c r="F15" s="22">
        <f t="shared" si="2"/>
        <v>441.74745339850051</v>
      </c>
      <c r="G15" s="21">
        <f t="shared" si="3"/>
        <v>360.78745339850053</v>
      </c>
      <c r="H15" s="23">
        <v>80.959999999999994</v>
      </c>
    </row>
    <row r="16" spans="1:8" ht="15.75" customHeight="1" x14ac:dyDescent="0.25">
      <c r="A16" s="18">
        <v>6</v>
      </c>
      <c r="B16" s="19">
        <f t="shared" si="4"/>
        <v>77476.981160808937</v>
      </c>
      <c r="C16" s="20">
        <v>0.35</v>
      </c>
      <c r="D16" s="21">
        <f t="shared" si="0"/>
        <v>27116.943406283128</v>
      </c>
      <c r="E16" s="22">
        <f t="shared" si="1"/>
        <v>14262.0658632992</v>
      </c>
      <c r="F16" s="22">
        <f t="shared" si="2"/>
        <v>415.97692101289334</v>
      </c>
      <c r="G16" s="21">
        <f t="shared" si="3"/>
        <v>335.01692101289336</v>
      </c>
      <c r="H16" s="23">
        <v>80.959999999999994</v>
      </c>
    </row>
    <row r="17" spans="1:8" ht="15.75" customHeight="1" x14ac:dyDescent="0.25">
      <c r="A17" s="18">
        <v>7</v>
      </c>
      <c r="B17" s="19">
        <f t="shared" si="4"/>
        <v>77476.981160808937</v>
      </c>
      <c r="C17" s="20">
        <v>0.4</v>
      </c>
      <c r="D17" s="21">
        <f t="shared" si="0"/>
        <v>30990.792464323575</v>
      </c>
      <c r="E17" s="22">
        <f t="shared" si="1"/>
        <v>13378.504752935525</v>
      </c>
      <c r="F17" s="22">
        <f t="shared" si="2"/>
        <v>390.20638862728617</v>
      </c>
      <c r="G17" s="21">
        <f t="shared" si="3"/>
        <v>309.24638862728619</v>
      </c>
      <c r="H17" s="23">
        <v>80.959999999999994</v>
      </c>
    </row>
    <row r="18" spans="1:8" ht="15.75" customHeight="1" x14ac:dyDescent="0.25">
      <c r="A18" s="18">
        <v>8</v>
      </c>
      <c r="B18" s="19">
        <f t="shared" si="4"/>
        <v>77476.981160808937</v>
      </c>
      <c r="C18" s="20">
        <v>0.45</v>
      </c>
      <c r="D18" s="21">
        <f t="shared" si="0"/>
        <v>34864.641522364022</v>
      </c>
      <c r="E18" s="22">
        <f t="shared" si="1"/>
        <v>12494.94364257185</v>
      </c>
      <c r="F18" s="22">
        <f t="shared" si="2"/>
        <v>364.43585624167895</v>
      </c>
      <c r="G18" s="21">
        <f t="shared" si="3"/>
        <v>283.47585624167897</v>
      </c>
      <c r="H18" s="23">
        <v>80.959999999999994</v>
      </c>
    </row>
    <row r="19" spans="1:8" ht="15.75" customHeight="1" x14ac:dyDescent="0.25">
      <c r="A19" s="18">
        <v>9</v>
      </c>
      <c r="B19" s="19">
        <f t="shared" si="4"/>
        <v>77476.981160808937</v>
      </c>
      <c r="C19" s="20">
        <v>0.5</v>
      </c>
      <c r="D19" s="21">
        <f t="shared" si="0"/>
        <v>38738.490580404468</v>
      </c>
      <c r="E19" s="22">
        <f t="shared" si="1"/>
        <v>11611.382532208176</v>
      </c>
      <c r="F19" s="22">
        <f t="shared" si="2"/>
        <v>338.66532385607178</v>
      </c>
      <c r="G19" s="21">
        <f t="shared" si="3"/>
        <v>257.7053238560718</v>
      </c>
      <c r="H19" s="23">
        <v>80.959999999999994</v>
      </c>
    </row>
    <row r="20" spans="1:8" ht="15.75" customHeight="1" x14ac:dyDescent="0.25">
      <c r="A20" s="18">
        <v>10</v>
      </c>
      <c r="B20" s="19">
        <f t="shared" si="4"/>
        <v>77476.981160808937</v>
      </c>
      <c r="C20" s="20">
        <v>0.55000000000000004</v>
      </c>
      <c r="D20" s="21">
        <f t="shared" si="0"/>
        <v>42612.339638444915</v>
      </c>
      <c r="E20" s="22">
        <f t="shared" si="1"/>
        <v>10727.821421844501</v>
      </c>
      <c r="F20" s="22">
        <f t="shared" si="2"/>
        <v>312.89479147046461</v>
      </c>
      <c r="G20" s="21">
        <f t="shared" si="3"/>
        <v>231.93479147046463</v>
      </c>
      <c r="H20" s="23">
        <v>80.959999999999994</v>
      </c>
    </row>
    <row r="21" spans="1:8" ht="15.75" customHeight="1" x14ac:dyDescent="0.25">
      <c r="A21" s="18">
        <v>11</v>
      </c>
      <c r="B21" s="19">
        <f t="shared" si="4"/>
        <v>77476.981160808937</v>
      </c>
      <c r="C21" s="20">
        <v>0.6</v>
      </c>
      <c r="D21" s="21">
        <f t="shared" si="0"/>
        <v>46486.188696485362</v>
      </c>
      <c r="E21" s="22">
        <f t="shared" si="1"/>
        <v>9844.260311480828</v>
      </c>
      <c r="F21" s="22">
        <f t="shared" si="2"/>
        <v>287.12425908485744</v>
      </c>
      <c r="G21" s="21">
        <f t="shared" si="3"/>
        <v>206.16425908485743</v>
      </c>
      <c r="H21" s="23">
        <v>80.959999999999994</v>
      </c>
    </row>
    <row r="22" spans="1:8" ht="12.5" x14ac:dyDescent="0.25">
      <c r="A22" s="24">
        <v>12</v>
      </c>
      <c r="B22" s="19">
        <f t="shared" si="4"/>
        <v>77476.981160808937</v>
      </c>
      <c r="C22" s="20">
        <v>0.65</v>
      </c>
      <c r="D22" s="21">
        <f t="shared" si="0"/>
        <v>50360.037754525809</v>
      </c>
      <c r="E22" s="22">
        <f t="shared" si="1"/>
        <v>8960.6992011171533</v>
      </c>
      <c r="F22" s="22">
        <f t="shared" si="2"/>
        <v>261.35372669925027</v>
      </c>
      <c r="G22" s="21">
        <f t="shared" si="3"/>
        <v>180.39372669925027</v>
      </c>
      <c r="H22" s="23">
        <v>80.959999999999994</v>
      </c>
    </row>
    <row r="23" spans="1:8" ht="12.5" x14ac:dyDescent="0.25">
      <c r="A23" s="18">
        <v>13</v>
      </c>
      <c r="B23" s="19">
        <f t="shared" si="4"/>
        <v>77476.981160808937</v>
      </c>
      <c r="C23" s="20">
        <v>0.7</v>
      </c>
      <c r="D23" s="21">
        <f t="shared" si="0"/>
        <v>54233.886812566256</v>
      </c>
      <c r="E23" s="22">
        <f t="shared" si="1"/>
        <v>8077.1380907534776</v>
      </c>
      <c r="F23" s="22">
        <f t="shared" si="2"/>
        <v>235.58319431364311</v>
      </c>
      <c r="G23" s="21">
        <f t="shared" si="3"/>
        <v>154.6231943136431</v>
      </c>
      <c r="H23" s="23">
        <v>80.959999999999994</v>
      </c>
    </row>
    <row r="24" spans="1:8" ht="12.5" x14ac:dyDescent="0.25">
      <c r="A24" s="18">
        <v>14</v>
      </c>
      <c r="B24" s="19">
        <f t="shared" si="4"/>
        <v>77476.981160808937</v>
      </c>
      <c r="C24" s="20">
        <v>0.75</v>
      </c>
      <c r="D24" s="21">
        <f t="shared" si="0"/>
        <v>58107.735870606703</v>
      </c>
      <c r="E24" s="22">
        <f t="shared" si="1"/>
        <v>7193.5769803898029</v>
      </c>
      <c r="F24" s="22">
        <f t="shared" si="2"/>
        <v>209.81266192803588</v>
      </c>
      <c r="G24" s="21">
        <f t="shared" si="3"/>
        <v>128.8526619280359</v>
      </c>
      <c r="H24" s="23">
        <v>80.959999999999994</v>
      </c>
    </row>
    <row r="25" spans="1:8" ht="12.5" x14ac:dyDescent="0.25">
      <c r="A25" s="18">
        <v>15</v>
      </c>
      <c r="B25" s="19">
        <f t="shared" si="4"/>
        <v>77476.981160808937</v>
      </c>
      <c r="C25" s="20">
        <v>0.8</v>
      </c>
      <c r="D25" s="21">
        <f t="shared" si="0"/>
        <v>61981.584928647149</v>
      </c>
      <c r="E25" s="22">
        <f t="shared" si="1"/>
        <v>6310.0158700261272</v>
      </c>
      <c r="F25" s="22">
        <f t="shared" si="2"/>
        <v>184.04212954242871</v>
      </c>
      <c r="G25" s="21">
        <f t="shared" si="3"/>
        <v>103.08212954242872</v>
      </c>
      <c r="H25" s="23">
        <v>80.959999999999994</v>
      </c>
    </row>
    <row r="26" spans="1:8" ht="12.5" x14ac:dyDescent="0.25">
      <c r="A26" s="18">
        <v>16</v>
      </c>
      <c r="B26" s="19">
        <f t="shared" si="4"/>
        <v>77476.981160808937</v>
      </c>
      <c r="C26" s="20">
        <v>0.85</v>
      </c>
      <c r="D26" s="21">
        <f t="shared" si="0"/>
        <v>65855.433986687596</v>
      </c>
      <c r="E26" s="22">
        <f t="shared" si="1"/>
        <v>5426.4547596624534</v>
      </c>
      <c r="F26" s="22">
        <f t="shared" si="2"/>
        <v>158.27159715682154</v>
      </c>
      <c r="G26" s="21">
        <f t="shared" si="3"/>
        <v>77.311597156821549</v>
      </c>
      <c r="H26" s="23">
        <v>80.959999999999994</v>
      </c>
    </row>
    <row r="27" spans="1:8" ht="12.5" x14ac:dyDescent="0.25">
      <c r="A27" s="18">
        <v>17</v>
      </c>
      <c r="B27" s="19">
        <f t="shared" si="4"/>
        <v>77476.981160808937</v>
      </c>
      <c r="C27" s="20">
        <v>0.9</v>
      </c>
      <c r="D27" s="21">
        <f t="shared" si="0"/>
        <v>69729.283044728043</v>
      </c>
      <c r="E27" s="22">
        <f t="shared" si="1"/>
        <v>4542.8936492987777</v>
      </c>
      <c r="F27" s="22">
        <f t="shared" si="2"/>
        <v>132.50106477121435</v>
      </c>
      <c r="G27" s="21">
        <f t="shared" si="3"/>
        <v>51.541064771214359</v>
      </c>
      <c r="H27" s="23">
        <v>80.959999999999994</v>
      </c>
    </row>
    <row r="28" spans="1:8" ht="12.5" x14ac:dyDescent="0.25">
      <c r="A28" s="18">
        <v>18</v>
      </c>
      <c r="B28" s="19">
        <f t="shared" si="4"/>
        <v>77476.981160808937</v>
      </c>
      <c r="C28" s="20">
        <v>0.95</v>
      </c>
      <c r="D28" s="21">
        <f t="shared" si="0"/>
        <v>73603.13210276849</v>
      </c>
      <c r="E28" s="22">
        <f t="shared" si="1"/>
        <v>3659.3325389351039</v>
      </c>
      <c r="F28" s="22">
        <f t="shared" si="2"/>
        <v>106.73053238560718</v>
      </c>
      <c r="G28" s="21">
        <f t="shared" si="3"/>
        <v>25.770532385607179</v>
      </c>
      <c r="H28" s="23">
        <v>80.959999999999994</v>
      </c>
    </row>
    <row r="29" spans="1:8" ht="12.5" x14ac:dyDescent="0.25">
      <c r="A29" s="25">
        <v>19</v>
      </c>
      <c r="B29" s="19">
        <f t="shared" si="4"/>
        <v>77476.981160808937</v>
      </c>
      <c r="C29" s="26">
        <v>1</v>
      </c>
      <c r="D29" s="27">
        <f t="shared" si="0"/>
        <v>77476.981160808937</v>
      </c>
      <c r="E29" s="28">
        <f>(F29*12)</f>
        <v>971.52</v>
      </c>
      <c r="F29" s="28">
        <f t="shared" si="2"/>
        <v>80.959999999999994</v>
      </c>
      <c r="G29" s="27">
        <f t="shared" si="3"/>
        <v>0</v>
      </c>
      <c r="H29" s="23">
        <v>80.959999999999994</v>
      </c>
    </row>
    <row r="30" spans="1:8" ht="12.5" x14ac:dyDescent="0.25">
      <c r="C30" s="20"/>
    </row>
    <row r="45" spans="1:8" ht="13" x14ac:dyDescent="0.3">
      <c r="A45" s="29"/>
      <c r="B45" s="29"/>
      <c r="C45" s="29"/>
      <c r="D45" s="29"/>
      <c r="E45" s="29"/>
      <c r="F45" s="29"/>
      <c r="G45" s="29"/>
      <c r="H45" s="30"/>
    </row>
    <row r="46" spans="1:8" ht="12.5" x14ac:dyDescent="0.25">
      <c r="B46" s="8"/>
      <c r="C46" s="20"/>
      <c r="D46" s="21"/>
      <c r="G46" s="21"/>
      <c r="H46" s="23"/>
    </row>
    <row r="47" spans="1:8" ht="12.5" x14ac:dyDescent="0.25">
      <c r="B47" s="8"/>
      <c r="C47" s="20"/>
      <c r="D47" s="21"/>
      <c r="G47" s="21"/>
      <c r="H47" s="23"/>
    </row>
    <row r="48" spans="1:8" ht="12.5" x14ac:dyDescent="0.25">
      <c r="B48" s="8"/>
      <c r="C48" s="20"/>
      <c r="D48" s="21"/>
      <c r="G48" s="21"/>
      <c r="H48" s="23"/>
    </row>
    <row r="49" spans="1:8" ht="12.5" x14ac:dyDescent="0.25">
      <c r="B49" s="8"/>
      <c r="C49" s="20"/>
      <c r="D49" s="21"/>
      <c r="G49" s="21"/>
      <c r="H49" s="23"/>
    </row>
    <row r="50" spans="1:8" ht="12.5" x14ac:dyDescent="0.25">
      <c r="B50" s="8"/>
      <c r="C50" s="20"/>
      <c r="D50" s="21"/>
      <c r="G50" s="21"/>
      <c r="H50" s="23"/>
    </row>
    <row r="51" spans="1:8" ht="12.5" x14ac:dyDescent="0.25">
      <c r="B51" s="8"/>
      <c r="C51" s="20"/>
      <c r="D51" s="21"/>
      <c r="G51" s="21"/>
      <c r="H51" s="23"/>
    </row>
    <row r="52" spans="1:8" ht="12.5" x14ac:dyDescent="0.25">
      <c r="B52" s="8"/>
      <c r="C52" s="20"/>
      <c r="D52" s="21"/>
      <c r="G52" s="21"/>
      <c r="H52" s="23"/>
    </row>
    <row r="53" spans="1:8" ht="12.5" x14ac:dyDescent="0.25">
      <c r="B53" s="8"/>
      <c r="C53" s="20"/>
      <c r="D53" s="21"/>
      <c r="G53" s="21"/>
      <c r="H53" s="23"/>
    </row>
    <row r="54" spans="1:8" ht="12.5" x14ac:dyDescent="0.25">
      <c r="B54" s="8"/>
      <c r="C54" s="20"/>
      <c r="D54" s="21"/>
      <c r="G54" s="21"/>
      <c r="H54" s="23"/>
    </row>
    <row r="55" spans="1:8" ht="12.5" x14ac:dyDescent="0.25">
      <c r="B55" s="8"/>
      <c r="C55" s="20"/>
      <c r="D55" s="21"/>
      <c r="G55" s="21"/>
      <c r="H55" s="23"/>
    </row>
    <row r="56" spans="1:8" ht="12.5" x14ac:dyDescent="0.25">
      <c r="A56" s="18"/>
      <c r="B56" s="8"/>
      <c r="C56" s="20"/>
      <c r="D56" s="21"/>
      <c r="G56" s="21"/>
      <c r="H56" s="23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 7 at 110%</vt:lpstr>
      <vt:lpstr>No 7 at 100%</vt:lpstr>
      <vt:lpstr>No 7 at 90%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Amanda Jane Sowerby</cp:lastModifiedBy>
  <dcterms:created xsi:type="dcterms:W3CDTF">2025-02-27T20:58:05Z</dcterms:created>
  <dcterms:modified xsi:type="dcterms:W3CDTF">2025-03-08T11:55:14Z</dcterms:modified>
</cp:coreProperties>
</file>